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K7" i="1" l="1"/>
  <c r="J7" i="1"/>
  <c r="I7" i="1"/>
  <c r="L7" i="1" l="1"/>
  <c r="K8" i="1" s="1"/>
  <c r="K34" i="1"/>
  <c r="K35" i="1"/>
  <c r="K36" i="1"/>
  <c r="K37" i="1"/>
  <c r="K38" i="1"/>
  <c r="K33" i="1"/>
  <c r="I8" i="1" l="1"/>
  <c r="J8" i="1"/>
  <c r="S7" i="1"/>
  <c r="O7" i="1"/>
  <c r="Q7" i="1"/>
  <c r="K4" i="1"/>
  <c r="J4" i="1"/>
  <c r="I4" i="1"/>
  <c r="J28" i="1" l="1"/>
  <c r="L11" i="1" l="1"/>
  <c r="T4" i="1"/>
  <c r="S4" i="1"/>
  <c r="R4" i="1"/>
  <c r="Q4" i="1"/>
  <c r="P4" i="1"/>
  <c r="O4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R31" i="1" l="1"/>
  <c r="S5" i="1" s="1"/>
  <c r="N55" i="1"/>
  <c r="O47" i="1" s="1"/>
  <c r="J29" i="1"/>
  <c r="K25" i="1" s="1"/>
  <c r="O45" i="1" l="1"/>
  <c r="S18" i="1"/>
  <c r="S20" i="1"/>
  <c r="S27" i="1"/>
  <c r="S19" i="1"/>
  <c r="O17" i="1"/>
  <c r="K21" i="1"/>
  <c r="K16" i="1"/>
  <c r="O20" i="1"/>
  <c r="O5" i="1"/>
  <c r="K19" i="1"/>
  <c r="K17" i="1"/>
  <c r="S23" i="1"/>
  <c r="O15" i="1"/>
  <c r="S25" i="1"/>
  <c r="K22" i="1"/>
  <c r="S16" i="1"/>
  <c r="O31" i="1"/>
  <c r="O27" i="1"/>
  <c r="O39" i="1"/>
  <c r="O22" i="1"/>
  <c r="S21" i="1"/>
  <c r="T5" i="1"/>
  <c r="S30" i="1"/>
  <c r="K15" i="1"/>
  <c r="O48" i="1"/>
  <c r="K20" i="1"/>
  <c r="O42" i="1"/>
  <c r="S26" i="1"/>
  <c r="O35" i="1"/>
  <c r="P5" i="1"/>
  <c r="S22" i="1"/>
  <c r="S24" i="1"/>
  <c r="S29" i="1"/>
  <c r="O19" i="1"/>
  <c r="O53" i="1"/>
  <c r="S28" i="1"/>
  <c r="O38" i="1"/>
  <c r="S17" i="1"/>
  <c r="O40" i="1"/>
  <c r="K27" i="1"/>
  <c r="O24" i="1"/>
  <c r="O37" i="1"/>
  <c r="O18" i="1"/>
  <c r="O50" i="1"/>
  <c r="R5" i="1"/>
  <c r="O54" i="1"/>
  <c r="O16" i="1"/>
  <c r="O46" i="1"/>
  <c r="O29" i="1"/>
  <c r="Q5" i="1"/>
  <c r="O52" i="1"/>
  <c r="O34" i="1"/>
  <c r="O26" i="1"/>
  <c r="O30" i="1"/>
  <c r="O21" i="1"/>
  <c r="O25" i="1"/>
  <c r="O44" i="1"/>
  <c r="K18" i="1"/>
  <c r="O23" i="1"/>
  <c r="O36" i="1"/>
  <c r="O49" i="1"/>
  <c r="O51" i="1"/>
  <c r="O28" i="1"/>
  <c r="O33" i="1"/>
  <c r="O43" i="1"/>
  <c r="O41" i="1"/>
  <c r="S15" i="1"/>
  <c r="K28" i="1"/>
  <c r="L4" i="1"/>
  <c r="P36" i="1" s="1"/>
  <c r="K26" i="1"/>
  <c r="K23" i="1"/>
  <c r="K24" i="1"/>
  <c r="O32" i="1"/>
  <c r="P21" i="1" l="1"/>
  <c r="T21" i="1"/>
  <c r="J5" i="1"/>
  <c r="K5" i="1"/>
  <c r="I5" i="1"/>
  <c r="T6" i="1"/>
  <c r="P32" i="1"/>
  <c r="P51" i="1"/>
  <c r="P30" i="1"/>
  <c r="P31" i="1"/>
  <c r="T20" i="1"/>
  <c r="P49" i="1"/>
  <c r="L28" i="1"/>
  <c r="L22" i="1"/>
  <c r="L26" i="1"/>
  <c r="T29" i="1"/>
  <c r="P23" i="1"/>
  <c r="P47" i="1"/>
  <c r="P50" i="1"/>
  <c r="L24" i="1"/>
  <c r="S6" i="1"/>
  <c r="P28" i="1"/>
  <c r="L17" i="1"/>
  <c r="L16" i="1"/>
  <c r="L27" i="1"/>
  <c r="T18" i="1"/>
  <c r="P33" i="1"/>
  <c r="P38" i="1"/>
  <c r="P17" i="1"/>
  <c r="P15" i="1"/>
  <c r="T22" i="1"/>
  <c r="L23" i="1"/>
  <c r="P45" i="1"/>
  <c r="P20" i="1"/>
  <c r="P19" i="1"/>
  <c r="T24" i="1"/>
  <c r="P34" i="1"/>
  <c r="T25" i="1"/>
  <c r="T28" i="1"/>
  <c r="Q6" i="1"/>
  <c r="P40" i="1"/>
  <c r="P39" i="1"/>
  <c r="P24" i="1"/>
  <c r="T19" i="1"/>
  <c r="T16" i="1"/>
  <c r="T27" i="1"/>
  <c r="T23" i="1"/>
  <c r="L21" i="1"/>
  <c r="P37" i="1"/>
  <c r="T26" i="1"/>
  <c r="P52" i="1"/>
  <c r="P41" i="1"/>
  <c r="P48" i="1"/>
  <c r="P18" i="1"/>
  <c r="P26" i="1"/>
  <c r="P27" i="1"/>
  <c r="L20" i="1"/>
  <c r="L19" i="1"/>
  <c r="P16" i="1"/>
  <c r="P22" i="1"/>
  <c r="L18" i="1"/>
  <c r="R6" i="1"/>
  <c r="P35" i="1"/>
  <c r="P54" i="1"/>
  <c r="P29" i="1"/>
  <c r="P43" i="1"/>
  <c r="L25" i="1"/>
  <c r="P25" i="1"/>
  <c r="T15" i="1"/>
  <c r="P53" i="1"/>
  <c r="P42" i="1"/>
  <c r="P46" i="1"/>
  <c r="T30" i="1"/>
  <c r="P6" i="1"/>
  <c r="P44" i="1"/>
  <c r="L15" i="1"/>
  <c r="T17" i="1"/>
  <c r="O6" i="1"/>
</calcChain>
</file>

<file path=xl/sharedStrings.xml><?xml version="1.0" encoding="utf-8"?>
<sst xmlns="http://schemas.openxmlformats.org/spreadsheetml/2006/main" count="673" uniqueCount="189">
  <si>
    <t>日</t>
    <rPh sb="0" eb="1">
      <t>ヒ</t>
    </rPh>
    <phoneticPr fontId="1"/>
  </si>
  <si>
    <t>時間</t>
    <rPh sb="0" eb="2">
      <t>ジカン</t>
    </rPh>
    <phoneticPr fontId="1"/>
  </si>
  <si>
    <t>種類</t>
    <rPh sb="0" eb="2">
      <t>シュルイ</t>
    </rPh>
    <phoneticPr fontId="1"/>
  </si>
  <si>
    <t>メノクラゲ</t>
    <phoneticPr fontId="1"/>
  </si>
  <si>
    <t>卵種</t>
    <rPh sb="0" eb="1">
      <t>タマゴ</t>
    </rPh>
    <rPh sb="1" eb="2">
      <t>シュ</t>
    </rPh>
    <phoneticPr fontId="1"/>
  </si>
  <si>
    <t>サイホーン</t>
    <phoneticPr fontId="1"/>
  </si>
  <si>
    <t>ニョロモ</t>
    <phoneticPr fontId="1"/>
  </si>
  <si>
    <t>ヒトデマン</t>
    <phoneticPr fontId="1"/>
  </si>
  <si>
    <t>砂</t>
    <rPh sb="0" eb="1">
      <t>スナ</t>
    </rPh>
    <phoneticPr fontId="1"/>
  </si>
  <si>
    <t>ヒトカゲ</t>
    <phoneticPr fontId="1"/>
  </si>
  <si>
    <t>ポニータ</t>
    <phoneticPr fontId="1"/>
  </si>
  <si>
    <t>スリープ</t>
    <phoneticPr fontId="1"/>
  </si>
  <si>
    <t>コラッタ</t>
    <phoneticPr fontId="1"/>
  </si>
  <si>
    <t>ポッポ</t>
    <phoneticPr fontId="1"/>
  </si>
  <si>
    <t>ヤドン</t>
    <phoneticPr fontId="1"/>
  </si>
  <si>
    <t>ズバット</t>
    <phoneticPr fontId="1"/>
  </si>
  <si>
    <t>ビードル</t>
    <phoneticPr fontId="1"/>
  </si>
  <si>
    <t>ピッピ</t>
    <phoneticPr fontId="1"/>
  </si>
  <si>
    <t>ゼニガメ</t>
    <phoneticPr fontId="1"/>
  </si>
  <si>
    <t>ゴース</t>
    <phoneticPr fontId="1"/>
  </si>
  <si>
    <t>ドードー</t>
    <phoneticPr fontId="1"/>
  </si>
  <si>
    <t>コダック</t>
    <phoneticPr fontId="1"/>
  </si>
  <si>
    <t>アメ</t>
  </si>
  <si>
    <t>コイル</t>
    <phoneticPr fontId="1"/>
  </si>
  <si>
    <t>カラカラ</t>
    <phoneticPr fontId="1"/>
  </si>
  <si>
    <t>プリン</t>
    <phoneticPr fontId="1"/>
  </si>
  <si>
    <t>シェルダー</t>
    <phoneticPr fontId="1"/>
  </si>
  <si>
    <t>ガーディ</t>
    <phoneticPr fontId="1"/>
  </si>
  <si>
    <t>キャタピー</t>
    <phoneticPr fontId="1"/>
  </si>
  <si>
    <t>ケーシィ</t>
    <phoneticPr fontId="1"/>
  </si>
  <si>
    <t>たまご抽選率</t>
    <rPh sb="3" eb="5">
      <t>チュウセン</t>
    </rPh>
    <rPh sb="5" eb="6">
      <t>リツ</t>
    </rPh>
    <phoneticPr fontId="1"/>
  </si>
  <si>
    <t>保有</t>
    <rPh sb="0" eb="2">
      <t>ホユウ</t>
    </rPh>
    <phoneticPr fontId="1"/>
  </si>
  <si>
    <t>2km</t>
    <phoneticPr fontId="1"/>
  </si>
  <si>
    <t>5km</t>
    <phoneticPr fontId="1"/>
  </si>
  <si>
    <t>10km</t>
    <phoneticPr fontId="1"/>
  </si>
  <si>
    <t>フシギダネ</t>
    <phoneticPr fontId="1"/>
  </si>
  <si>
    <t>イシツブテ</t>
    <phoneticPr fontId="1"/>
  </si>
  <si>
    <t>コイキング</t>
    <phoneticPr fontId="1"/>
  </si>
  <si>
    <t>オニスズメ</t>
    <phoneticPr fontId="1"/>
  </si>
  <si>
    <t>ピカチュウ</t>
    <phoneticPr fontId="1"/>
  </si>
  <si>
    <t>アーボ</t>
    <phoneticPr fontId="1"/>
  </si>
  <si>
    <t>サンド</t>
    <phoneticPr fontId="1"/>
  </si>
  <si>
    <t>ニドラン♂</t>
    <phoneticPr fontId="1"/>
  </si>
  <si>
    <t>ニドラン♀</t>
    <phoneticPr fontId="1"/>
  </si>
  <si>
    <t>ロコン</t>
    <phoneticPr fontId="1"/>
  </si>
  <si>
    <t>ナゾノクサ</t>
    <phoneticPr fontId="1"/>
  </si>
  <si>
    <t>ベトベター</t>
    <phoneticPr fontId="1"/>
  </si>
  <si>
    <t>クラブ</t>
    <phoneticPr fontId="1"/>
  </si>
  <si>
    <t>ベロリンガ</t>
    <phoneticPr fontId="1"/>
  </si>
  <si>
    <t>タッツー</t>
    <phoneticPr fontId="1"/>
  </si>
  <si>
    <t>パラス</t>
    <phoneticPr fontId="1"/>
  </si>
  <si>
    <t>コンパン</t>
    <phoneticPr fontId="1"/>
  </si>
  <si>
    <t>ディグダ</t>
    <phoneticPr fontId="1"/>
  </si>
  <si>
    <t>ニャース</t>
    <phoneticPr fontId="1"/>
  </si>
  <si>
    <t>マンキー</t>
    <phoneticPr fontId="1"/>
  </si>
  <si>
    <t>ビリリダマ</t>
    <phoneticPr fontId="1"/>
  </si>
  <si>
    <t>ドガース</t>
    <phoneticPr fontId="1"/>
  </si>
  <si>
    <t>トサキント</t>
    <phoneticPr fontId="1"/>
  </si>
  <si>
    <t>ポリゴン</t>
    <phoneticPr fontId="1"/>
  </si>
  <si>
    <t>ワンリキー</t>
    <phoneticPr fontId="1"/>
  </si>
  <si>
    <t>マダツボミ</t>
    <phoneticPr fontId="1"/>
  </si>
  <si>
    <t>タマタマ</t>
    <phoneticPr fontId="1"/>
  </si>
  <si>
    <t>モンジャラ</t>
    <phoneticPr fontId="1"/>
  </si>
  <si>
    <t>カモネギ</t>
    <phoneticPr fontId="1"/>
  </si>
  <si>
    <t>パウワウ</t>
    <phoneticPr fontId="1"/>
  </si>
  <si>
    <t>イワーク</t>
    <phoneticPr fontId="1"/>
  </si>
  <si>
    <t>サワムラー</t>
    <phoneticPr fontId="1"/>
  </si>
  <si>
    <t>エビワラー</t>
    <phoneticPr fontId="1"/>
  </si>
  <si>
    <t>ラッキー</t>
    <phoneticPr fontId="1"/>
  </si>
  <si>
    <t>ストライク</t>
    <phoneticPr fontId="1"/>
  </si>
  <si>
    <t>ルージュラ</t>
    <phoneticPr fontId="1"/>
  </si>
  <si>
    <t>エレブー</t>
    <phoneticPr fontId="1"/>
  </si>
  <si>
    <t>ブーバー</t>
    <phoneticPr fontId="1"/>
  </si>
  <si>
    <t>カイロス</t>
    <phoneticPr fontId="1"/>
  </si>
  <si>
    <t>ラプラス</t>
    <phoneticPr fontId="1"/>
  </si>
  <si>
    <t>イーブイ</t>
    <phoneticPr fontId="1"/>
  </si>
  <si>
    <t>オムナイト</t>
    <phoneticPr fontId="1"/>
  </si>
  <si>
    <t>カブト</t>
    <phoneticPr fontId="1"/>
  </si>
  <si>
    <t>プテラ</t>
    <phoneticPr fontId="1"/>
  </si>
  <si>
    <t>カビゴン</t>
    <phoneticPr fontId="1"/>
  </si>
  <si>
    <t>ミニリュウ</t>
    <phoneticPr fontId="1"/>
  </si>
  <si>
    <t>出現数</t>
    <rPh sb="0" eb="2">
      <t>シュツゲン</t>
    </rPh>
    <rPh sb="2" eb="3">
      <t>スウ</t>
    </rPh>
    <phoneticPr fontId="1"/>
  </si>
  <si>
    <t>2km率</t>
    <rPh sb="3" eb="4">
      <t>リツ</t>
    </rPh>
    <phoneticPr fontId="1"/>
  </si>
  <si>
    <t>全体率</t>
    <rPh sb="0" eb="2">
      <t>ゼンタイ</t>
    </rPh>
    <rPh sb="2" eb="3">
      <t>リツ</t>
    </rPh>
    <phoneticPr fontId="1"/>
  </si>
  <si>
    <t>5km率</t>
    <rPh sb="3" eb="4">
      <t>リツ</t>
    </rPh>
    <phoneticPr fontId="1"/>
  </si>
  <si>
    <t>10km率</t>
    <rPh sb="4" eb="5">
      <t>リツ</t>
    </rPh>
    <phoneticPr fontId="1"/>
  </si>
  <si>
    <t>総合計</t>
    <rPh sb="0" eb="1">
      <t>ソウ</t>
    </rPh>
    <rPh sb="1" eb="3">
      <t>ゴウケイ</t>
    </rPh>
    <phoneticPr fontId="1"/>
  </si>
  <si>
    <t>5km</t>
    <phoneticPr fontId="1"/>
  </si>
  <si>
    <t>個数</t>
    <rPh sb="0" eb="2">
      <t>コスウ</t>
    </rPh>
    <phoneticPr fontId="1"/>
  </si>
  <si>
    <t>率(距離別)</t>
    <rPh sb="0" eb="1">
      <t>リツ</t>
    </rPh>
    <rPh sb="1" eb="2">
      <t>カクリツ</t>
    </rPh>
    <rPh sb="2" eb="4">
      <t>キョリ</t>
    </rPh>
    <rPh sb="4" eb="5">
      <t>ベツ</t>
    </rPh>
    <phoneticPr fontId="1"/>
  </si>
  <si>
    <t>率(総合)</t>
    <rPh sb="0" eb="1">
      <t>リツ</t>
    </rPh>
    <rPh sb="2" eb="4">
      <t>ソウゴウ</t>
    </rPh>
    <phoneticPr fontId="1"/>
  </si>
  <si>
    <t>2km</t>
    <phoneticPr fontId="1"/>
  </si>
  <si>
    <t>Bパッカー</t>
    <phoneticPr fontId="1"/>
  </si>
  <si>
    <t>ブリーダー</t>
    <phoneticPr fontId="1"/>
  </si>
  <si>
    <t>抽選率</t>
    <rPh sb="0" eb="2">
      <t>チュウセン</t>
    </rPh>
    <rPh sb="2" eb="3">
      <t>リツ</t>
    </rPh>
    <phoneticPr fontId="1"/>
  </si>
  <si>
    <t>出現たまご分布</t>
    <rPh sb="0" eb="2">
      <t>シュツゲン</t>
    </rPh>
    <rPh sb="5" eb="7">
      <t>ブンプ</t>
    </rPh>
    <phoneticPr fontId="1"/>
  </si>
  <si>
    <t>総数</t>
    <rPh sb="0" eb="2">
      <t>ソウスウ</t>
    </rPh>
    <phoneticPr fontId="1"/>
  </si>
  <si>
    <t>各たまご別アメの最大最小数</t>
    <rPh sb="0" eb="1">
      <t>カク</t>
    </rPh>
    <rPh sb="4" eb="5">
      <t>ベツ</t>
    </rPh>
    <rPh sb="8" eb="10">
      <t>サイダイ</t>
    </rPh>
    <rPh sb="10" eb="12">
      <t>サイショウ</t>
    </rPh>
    <rPh sb="12" eb="13">
      <t>スウ</t>
    </rPh>
    <phoneticPr fontId="1"/>
  </si>
  <si>
    <t>最小(5)</t>
    <rPh sb="0" eb="1">
      <t>サイ</t>
    </rPh>
    <rPh sb="1" eb="2">
      <t>ショウ</t>
    </rPh>
    <phoneticPr fontId="1"/>
  </si>
  <si>
    <t>最大(10)</t>
    <rPh sb="0" eb="2">
      <t>サイダイ</t>
    </rPh>
    <phoneticPr fontId="1"/>
  </si>
  <si>
    <t>最小(10)</t>
    <rPh sb="0" eb="1">
      <t>サイ</t>
    </rPh>
    <rPh sb="1" eb="2">
      <t>ショウ</t>
    </rPh>
    <phoneticPr fontId="1"/>
  </si>
  <si>
    <t>最大(21)</t>
    <rPh sb="0" eb="2">
      <t>サイダイ</t>
    </rPh>
    <phoneticPr fontId="1"/>
  </si>
  <si>
    <t>最小(16)</t>
    <rPh sb="0" eb="1">
      <t>サイ</t>
    </rPh>
    <rPh sb="1" eb="2">
      <t>ショウ</t>
    </rPh>
    <phoneticPr fontId="1"/>
  </si>
  <si>
    <t>最大(32)</t>
    <rPh sb="0" eb="2">
      <t>サイダイ</t>
    </rPh>
    <phoneticPr fontId="1"/>
  </si>
  <si>
    <t>期待値</t>
    <rPh sb="0" eb="3">
      <t>キタイチ</t>
    </rPh>
    <phoneticPr fontId="1"/>
  </si>
  <si>
    <t>　</t>
    <phoneticPr fontId="1"/>
  </si>
  <si>
    <t>ポケコイン</t>
    <phoneticPr fontId="1"/>
  </si>
  <si>
    <t>現ナマ</t>
    <rPh sb="0" eb="1">
      <t>ゲン</t>
    </rPh>
    <phoneticPr fontId="1"/>
  </si>
  <si>
    <t>課金コースごとの1たまご孵化料</t>
    <rPh sb="0" eb="2">
      <t>カキン</t>
    </rPh>
    <rPh sb="12" eb="14">
      <t>フカ</t>
    </rPh>
    <rPh sb="14" eb="15">
      <t>リョウ</t>
    </rPh>
    <phoneticPr fontId="1"/>
  </si>
  <si>
    <t>孵化料金</t>
    <rPh sb="0" eb="2">
      <t>フカ</t>
    </rPh>
    <rPh sb="2" eb="3">
      <t>リョウ</t>
    </rPh>
    <rPh sb="3" eb="4">
      <t>キン</t>
    </rPh>
    <phoneticPr fontId="1"/>
  </si>
  <si>
    <t>5～9</t>
    <phoneticPr fontId="1"/>
  </si>
  <si>
    <t>10～14</t>
    <phoneticPr fontId="1"/>
  </si>
  <si>
    <t>15～19</t>
    <phoneticPr fontId="1"/>
  </si>
  <si>
    <t>20～</t>
    <phoneticPr fontId="1"/>
  </si>
  <si>
    <t>1～4</t>
    <phoneticPr fontId="1"/>
  </si>
  <si>
    <t>たまご出現数色分け</t>
    <rPh sb="3" eb="5">
      <t>シュツゲン</t>
    </rPh>
    <rPh sb="5" eb="6">
      <t>スウ</t>
    </rPh>
    <rPh sb="6" eb="8">
      <t>イロワ</t>
    </rPh>
    <phoneticPr fontId="1"/>
  </si>
  <si>
    <t>集計当初からの累計分布</t>
    <rPh sb="0" eb="2">
      <t>シュウケイ</t>
    </rPh>
    <rPh sb="2" eb="4">
      <t>トウショ</t>
    </rPh>
    <rPh sb="7" eb="9">
      <t>ルイケイ</t>
    </rPh>
    <rPh sb="9" eb="11">
      <t>ブンプ</t>
    </rPh>
    <phoneticPr fontId="1"/>
  </si>
  <si>
    <t>分布変更後(2016/10/04周辺)からの分布</t>
    <rPh sb="0" eb="2">
      <t>ブンプ</t>
    </rPh>
    <rPh sb="2" eb="4">
      <t>ヘンコウ</t>
    </rPh>
    <rPh sb="4" eb="5">
      <t>ゴ</t>
    </rPh>
    <rPh sb="16" eb="18">
      <t>シュウヘン</t>
    </rPh>
    <rPh sb="22" eb="24">
      <t>ブンプ</t>
    </rPh>
    <phoneticPr fontId="1"/>
  </si>
  <si>
    <t>←このあたりでたまご出現テーブル変更？</t>
    <rPh sb="10" eb="12">
      <t>シュツゲン</t>
    </rPh>
    <rPh sb="16" eb="18">
      <t>ヘンコウ</t>
    </rPh>
    <phoneticPr fontId="1"/>
  </si>
  <si>
    <t>アメ</t>
    <phoneticPr fontId="1"/>
  </si>
  <si>
    <t>メノクラゲ</t>
    <phoneticPr fontId="1"/>
  </si>
  <si>
    <t>サイホーン</t>
    <phoneticPr fontId="1"/>
  </si>
  <si>
    <t>コンパン</t>
    <phoneticPr fontId="1"/>
  </si>
  <si>
    <t>ニャース</t>
    <phoneticPr fontId="1"/>
  </si>
  <si>
    <t>パラス</t>
    <phoneticPr fontId="1"/>
  </si>
  <si>
    <t>ニョロモ</t>
    <phoneticPr fontId="1"/>
  </si>
  <si>
    <t>ズバット</t>
    <phoneticPr fontId="1"/>
  </si>
  <si>
    <t>ヒトデマン</t>
    <phoneticPr fontId="1"/>
  </si>
  <si>
    <t>ヒトカゲ</t>
    <phoneticPr fontId="1"/>
  </si>
  <si>
    <t>ロコン</t>
    <phoneticPr fontId="1"/>
  </si>
  <si>
    <t>ポニータ</t>
    <phoneticPr fontId="1"/>
  </si>
  <si>
    <t>スリープ</t>
    <phoneticPr fontId="1"/>
  </si>
  <si>
    <t>キャタピー</t>
    <phoneticPr fontId="1"/>
  </si>
  <si>
    <t>オニスズメ</t>
    <phoneticPr fontId="1"/>
  </si>
  <si>
    <t>コラッタ</t>
    <phoneticPr fontId="1"/>
  </si>
  <si>
    <t>ポッポ</t>
    <phoneticPr fontId="1"/>
  </si>
  <si>
    <t>アーボ</t>
    <phoneticPr fontId="1"/>
  </si>
  <si>
    <t>ヤドン</t>
    <phoneticPr fontId="1"/>
  </si>
  <si>
    <t>サンド</t>
    <phoneticPr fontId="1"/>
  </si>
  <si>
    <t>クラブ</t>
    <phoneticPr fontId="1"/>
  </si>
  <si>
    <t>フシギダネ</t>
    <phoneticPr fontId="1"/>
  </si>
  <si>
    <t>イーブイ</t>
    <phoneticPr fontId="1"/>
  </si>
  <si>
    <t>ビードル</t>
    <phoneticPr fontId="1"/>
  </si>
  <si>
    <t>ワンリキー</t>
    <phoneticPr fontId="1"/>
  </si>
  <si>
    <t>イワーク</t>
    <phoneticPr fontId="1"/>
  </si>
  <si>
    <t>ナゾノクサ</t>
    <phoneticPr fontId="1"/>
  </si>
  <si>
    <t>ビリリダマ</t>
    <phoneticPr fontId="1"/>
  </si>
  <si>
    <t>ディグダ</t>
    <phoneticPr fontId="1"/>
  </si>
  <si>
    <t>コイキング</t>
    <phoneticPr fontId="1"/>
  </si>
  <si>
    <t>モンジャラ</t>
    <phoneticPr fontId="1"/>
  </si>
  <si>
    <t>ゼニガメ</t>
    <phoneticPr fontId="1"/>
  </si>
  <si>
    <t>ゴース</t>
    <phoneticPr fontId="1"/>
  </si>
  <si>
    <t>ドードー</t>
    <phoneticPr fontId="1"/>
  </si>
  <si>
    <t>ピッピ</t>
    <phoneticPr fontId="1"/>
  </si>
  <si>
    <t>コダック</t>
    <phoneticPr fontId="1"/>
  </si>
  <si>
    <t>ストライク</t>
    <phoneticPr fontId="1"/>
  </si>
  <si>
    <t>トサキント</t>
    <phoneticPr fontId="1"/>
  </si>
  <si>
    <t>ピカチュウ</t>
    <phoneticPr fontId="1"/>
  </si>
  <si>
    <t>ベロリンガ</t>
    <phoneticPr fontId="1"/>
  </si>
  <si>
    <t>マダツボミ</t>
    <phoneticPr fontId="1"/>
  </si>
  <si>
    <t>ニドラン♂</t>
    <phoneticPr fontId="1"/>
  </si>
  <si>
    <t>コイル</t>
    <phoneticPr fontId="1"/>
  </si>
  <si>
    <t>カラカラ</t>
    <phoneticPr fontId="1"/>
  </si>
  <si>
    <t>カイロス</t>
    <phoneticPr fontId="1"/>
  </si>
  <si>
    <t>プリン</t>
    <phoneticPr fontId="1"/>
  </si>
  <si>
    <t>シェルダー</t>
    <phoneticPr fontId="1"/>
  </si>
  <si>
    <t>ガーディ</t>
    <phoneticPr fontId="1"/>
  </si>
  <si>
    <t>タッツー</t>
    <phoneticPr fontId="1"/>
  </si>
  <si>
    <t>ニドラン♀</t>
    <phoneticPr fontId="1"/>
  </si>
  <si>
    <t>ケーシィ</t>
    <phoneticPr fontId="1"/>
  </si>
  <si>
    <t>サワムラー</t>
    <phoneticPr fontId="1"/>
  </si>
  <si>
    <t>ルージュラ</t>
    <phoneticPr fontId="1"/>
  </si>
  <si>
    <t>エビワラー</t>
    <phoneticPr fontId="1"/>
  </si>
  <si>
    <t>タマタマ</t>
    <phoneticPr fontId="1"/>
  </si>
  <si>
    <t>ベトベター</t>
    <phoneticPr fontId="1"/>
  </si>
  <si>
    <t>マンキー</t>
    <phoneticPr fontId="1"/>
  </si>
  <si>
    <t>ポリゴン</t>
    <phoneticPr fontId="1"/>
  </si>
  <si>
    <t>カブト</t>
    <phoneticPr fontId="1"/>
  </si>
  <si>
    <t>プテラ</t>
    <phoneticPr fontId="1"/>
  </si>
  <si>
    <t>イシツブテ</t>
    <phoneticPr fontId="1"/>
  </si>
  <si>
    <t>パウワウ</t>
    <phoneticPr fontId="1"/>
  </si>
  <si>
    <t>ラプラス</t>
    <phoneticPr fontId="1"/>
  </si>
  <si>
    <t>ラッキー</t>
    <phoneticPr fontId="1"/>
  </si>
  <si>
    <t>ニャース</t>
    <phoneticPr fontId="1"/>
  </si>
  <si>
    <t>コダック</t>
    <phoneticPr fontId="1"/>
  </si>
  <si>
    <t>ヒトデマン</t>
    <phoneticPr fontId="1"/>
  </si>
  <si>
    <t>ヤドン</t>
    <phoneticPr fontId="1"/>
  </si>
  <si>
    <t>ミニリュウ</t>
    <phoneticPr fontId="1"/>
  </si>
  <si>
    <t>イシツブテ、ドガース、パウワウは未集計の時期に出現</t>
    <rPh sb="16" eb="19">
      <t>ミシュウケイ</t>
    </rPh>
    <rPh sb="20" eb="22">
      <t>ジキ</t>
    </rPh>
    <rPh sb="23" eb="25">
      <t>シュツゲン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</si>
</sst>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h:mm;@"/>
    <numFmt numFmtId="177" formatCode="0.0%"/>
    <numFmt numFmtId="178" formatCode="0.0_ "/>
    <numFmt numFmtId="179" formatCode="&quot;¥&quot;#,##0.0;&quot;¥&quot;\-#,##0.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 Unicode MS"/>
      <family val="3"/>
      <charset val="128"/>
    </font>
    <font>
      <sz val="11"/>
      <color rgb="FFFF0000"/>
      <name val="Arial Unicode MS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177" fontId="2" fillId="0" borderId="34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6" fontId="2" fillId="0" borderId="15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56" fontId="2" fillId="0" borderId="2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7" fontId="2" fillId="0" borderId="57" xfId="0" applyNumberFormat="1" applyFont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43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0" fontId="2" fillId="7" borderId="34" xfId="0" applyFont="1" applyFill="1" applyBorder="1" applyAlignment="1">
      <alignment vertical="center"/>
    </xf>
    <xf numFmtId="0" fontId="2" fillId="8" borderId="34" xfId="0" applyFont="1" applyFill="1" applyBorder="1" applyAlignment="1">
      <alignment vertical="center"/>
    </xf>
    <xf numFmtId="0" fontId="2" fillId="5" borderId="34" xfId="0" applyFont="1" applyFill="1" applyBorder="1" applyAlignment="1">
      <alignment vertical="center"/>
    </xf>
    <xf numFmtId="0" fontId="2" fillId="9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6" borderId="39" xfId="0" applyFont="1" applyFill="1" applyBorder="1" applyAlignment="1">
      <alignment vertical="center"/>
    </xf>
    <xf numFmtId="0" fontId="2" fillId="8" borderId="2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" fillId="7" borderId="39" xfId="0" applyFont="1" applyFill="1" applyBorder="1" applyAlignment="1">
      <alignment vertical="center"/>
    </xf>
    <xf numFmtId="0" fontId="2" fillId="7" borderId="2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8" borderId="16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2" fillId="8" borderId="76" xfId="0" applyFont="1" applyFill="1" applyBorder="1" applyAlignment="1">
      <alignment vertical="center"/>
    </xf>
    <xf numFmtId="0" fontId="2" fillId="8" borderId="57" xfId="0" applyFont="1" applyFill="1" applyBorder="1" applyAlignment="1">
      <alignment vertical="center"/>
    </xf>
    <xf numFmtId="177" fontId="2" fillId="8" borderId="87" xfId="0" applyNumberFormat="1" applyFont="1" applyFill="1" applyBorder="1" applyAlignment="1">
      <alignment vertical="center"/>
    </xf>
    <xf numFmtId="177" fontId="2" fillId="8" borderId="88" xfId="0" applyNumberFormat="1" applyFont="1" applyFill="1" applyBorder="1" applyAlignment="1">
      <alignment vertical="center"/>
    </xf>
    <xf numFmtId="177" fontId="2" fillId="8" borderId="89" xfId="0" applyNumberFormat="1" applyFont="1" applyFill="1" applyBorder="1" applyAlignment="1">
      <alignment vertical="center"/>
    </xf>
    <xf numFmtId="0" fontId="2" fillId="10" borderId="16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2" fillId="10" borderId="76" xfId="0" applyFont="1" applyFill="1" applyBorder="1" applyAlignment="1">
      <alignment vertical="center"/>
    </xf>
    <xf numFmtId="0" fontId="2" fillId="10" borderId="57" xfId="0" applyFont="1" applyFill="1" applyBorder="1" applyAlignment="1">
      <alignment vertical="center"/>
    </xf>
    <xf numFmtId="177" fontId="2" fillId="10" borderId="53" xfId="0" applyNumberFormat="1" applyFont="1" applyFill="1" applyBorder="1" applyAlignment="1">
      <alignment vertical="center"/>
    </xf>
    <xf numFmtId="177" fontId="2" fillId="10" borderId="54" xfId="0" applyNumberFormat="1" applyFont="1" applyFill="1" applyBorder="1" applyAlignment="1">
      <alignment vertical="center"/>
    </xf>
    <xf numFmtId="177" fontId="2" fillId="10" borderId="78" xfId="0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vertical="center"/>
    </xf>
    <xf numFmtId="0" fontId="2" fillId="7" borderId="36" xfId="0" applyFont="1" applyFill="1" applyBorder="1" applyAlignment="1">
      <alignment vertical="center"/>
    </xf>
    <xf numFmtId="0" fontId="2" fillId="8" borderId="32" xfId="0" applyFont="1" applyFill="1" applyBorder="1" applyAlignment="1">
      <alignment vertical="center"/>
    </xf>
    <xf numFmtId="0" fontId="2" fillId="8" borderId="41" xfId="0" applyFont="1" applyFill="1" applyBorder="1" applyAlignment="1">
      <alignment vertical="center"/>
    </xf>
    <xf numFmtId="0" fontId="2" fillId="6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11" borderId="25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2" fillId="11" borderId="38" xfId="0" applyFont="1" applyFill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2" fillId="0" borderId="80" xfId="0" applyNumberFormat="1" applyFon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0" fillId="0" borderId="78" xfId="0" applyNumberFormat="1" applyBorder="1" applyAlignment="1">
      <alignment vertical="center"/>
    </xf>
    <xf numFmtId="0" fontId="2" fillId="10" borderId="60" xfId="0" applyFont="1" applyFill="1" applyBorder="1" applyAlignment="1">
      <alignment horizontal="center" vertical="center"/>
    </xf>
    <xf numFmtId="0" fontId="0" fillId="10" borderId="82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2" fillId="8" borderId="84" xfId="0" applyFont="1" applyFill="1" applyBorder="1" applyAlignment="1">
      <alignment horizontal="center" vertical="center"/>
    </xf>
    <xf numFmtId="0" fontId="0" fillId="8" borderId="85" xfId="0" applyFill="1" applyBorder="1" applyAlignment="1">
      <alignment horizontal="center" vertical="center"/>
    </xf>
    <xf numFmtId="0" fontId="0" fillId="8" borderId="8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000"/>
  <sheetViews>
    <sheetView tabSelected="1" zoomScale="85" zoomScaleNormal="85" workbookViewId="0">
      <selection activeCell="Y12" sqref="Y12"/>
    </sheetView>
  </sheetViews>
  <sheetFormatPr defaultRowHeight="16.5" x14ac:dyDescent="0.15"/>
  <cols>
    <col min="1" max="1" width="9" style="1"/>
    <col min="2" max="2" width="9.375" style="1" bestFit="1" customWidth="1"/>
    <col min="3" max="3" width="5.875" style="91" bestFit="1" customWidth="1"/>
    <col min="4" max="4" width="10" style="1" bestFit="1" customWidth="1"/>
    <col min="5" max="5" width="5.875" style="1" bestFit="1" customWidth="1"/>
    <col min="6" max="6" width="5.5" style="1" bestFit="1" customWidth="1"/>
    <col min="7" max="7" width="4.5" style="43" bestFit="1" customWidth="1"/>
    <col min="8" max="8" width="2.625" style="43" customWidth="1"/>
    <col min="9" max="20" width="10.625" style="1" customWidth="1"/>
    <col min="21" max="21" width="2.625" style="1" customWidth="1"/>
    <col min="22" max="16384" width="9" style="1"/>
  </cols>
  <sheetData>
    <row r="1" spans="2:20" ht="18" thickTop="1" thickBot="1" x14ac:dyDescent="0.2">
      <c r="B1" s="33" t="s">
        <v>0</v>
      </c>
      <c r="C1" s="34" t="s">
        <v>1</v>
      </c>
      <c r="D1" s="35" t="s">
        <v>2</v>
      </c>
      <c r="E1" s="35" t="s">
        <v>4</v>
      </c>
      <c r="F1" s="35" t="s">
        <v>8</v>
      </c>
      <c r="G1" s="36" t="s">
        <v>119</v>
      </c>
      <c r="H1" s="37"/>
      <c r="I1" s="178" t="s">
        <v>95</v>
      </c>
      <c r="J1" s="179"/>
      <c r="K1" s="179"/>
      <c r="L1" s="96" t="s">
        <v>96</v>
      </c>
      <c r="N1" s="178" t="s">
        <v>97</v>
      </c>
      <c r="O1" s="179"/>
      <c r="P1" s="179"/>
      <c r="Q1" s="179"/>
      <c r="R1" s="179"/>
      <c r="S1" s="179"/>
      <c r="T1" s="179"/>
    </row>
    <row r="2" spans="2:20" ht="18" thickTop="1" thickBot="1" x14ac:dyDescent="0.2">
      <c r="B2" s="38">
        <v>42615</v>
      </c>
      <c r="C2" s="39">
        <v>0.38194444444444442</v>
      </c>
      <c r="D2" s="40" t="s">
        <v>120</v>
      </c>
      <c r="E2" s="41">
        <v>5</v>
      </c>
      <c r="F2" s="40"/>
      <c r="G2" s="42"/>
      <c r="I2" s="130" t="s">
        <v>32</v>
      </c>
      <c r="J2" s="131" t="s">
        <v>33</v>
      </c>
      <c r="K2" s="132" t="s">
        <v>34</v>
      </c>
      <c r="L2" s="45" t="s">
        <v>86</v>
      </c>
      <c r="N2" s="176"/>
      <c r="O2" s="161" t="s">
        <v>91</v>
      </c>
      <c r="P2" s="162"/>
      <c r="Q2" s="163" t="s">
        <v>87</v>
      </c>
      <c r="R2" s="164"/>
      <c r="S2" s="165" t="s">
        <v>34</v>
      </c>
      <c r="T2" s="166"/>
    </row>
    <row r="3" spans="2:20" ht="17.25" thickBot="1" x14ac:dyDescent="0.2">
      <c r="B3" s="46"/>
      <c r="C3" s="47">
        <v>0.66597222222222219</v>
      </c>
      <c r="D3" s="121" t="s">
        <v>121</v>
      </c>
      <c r="E3" s="48">
        <v>5</v>
      </c>
      <c r="F3" s="121"/>
      <c r="G3" s="122"/>
      <c r="I3" s="189" t="s">
        <v>116</v>
      </c>
      <c r="J3" s="190"/>
      <c r="K3" s="190"/>
      <c r="L3" s="191"/>
      <c r="N3" s="177"/>
      <c r="O3" s="52" t="s">
        <v>98</v>
      </c>
      <c r="P3" s="53" t="s">
        <v>99</v>
      </c>
      <c r="Q3" s="52" t="s">
        <v>100</v>
      </c>
      <c r="R3" s="54" t="s">
        <v>101</v>
      </c>
      <c r="S3" s="55" t="s">
        <v>102</v>
      </c>
      <c r="T3" s="56" t="s">
        <v>103</v>
      </c>
    </row>
    <row r="4" spans="2:20" ht="17.25" thickBot="1" x14ac:dyDescent="0.2">
      <c r="B4" s="57"/>
      <c r="C4" s="47">
        <v>0.66597222222222219</v>
      </c>
      <c r="D4" s="121" t="s">
        <v>122</v>
      </c>
      <c r="E4" s="48">
        <v>5</v>
      </c>
      <c r="F4" s="121"/>
      <c r="G4" s="122"/>
      <c r="I4" s="133">
        <f>COUNTIF(E2:E2001,2)</f>
        <v>122</v>
      </c>
      <c r="J4" s="134">
        <f>COUNTIF(E2:E2001,5)</f>
        <v>209</v>
      </c>
      <c r="K4" s="135">
        <f>COUNTIF(E2:E2001,10)</f>
        <v>25</v>
      </c>
      <c r="L4" s="136">
        <f>SUM(J29,N55,R31)</f>
        <v>356</v>
      </c>
      <c r="N4" s="58" t="s">
        <v>88</v>
      </c>
      <c r="O4" s="59">
        <f>COUNTIFS( E2:E2001, "=2",  G2:G2001, "=5")</f>
        <v>19</v>
      </c>
      <c r="P4" s="20">
        <f>COUNTIFS( E2:E2001, "=2",  G2:G2001, "=10")</f>
        <v>21</v>
      </c>
      <c r="Q4" s="59">
        <f>COUNTIFS( E2:E2001, "=5",  G2:G2001, "=10")</f>
        <v>44</v>
      </c>
      <c r="R4" s="17">
        <f>COUNTIFS( E2:E2001, "=5",  G2:G2001, "=21")</f>
        <v>39</v>
      </c>
      <c r="S4" s="60">
        <f>COUNTIFS( E2:E2001, "=10",  G2:G2001, "=16")</f>
        <v>6</v>
      </c>
      <c r="T4" s="42">
        <f>COUNTIFS( E2:E2001, "=10",  G2:G2001, "=32")</f>
        <v>4</v>
      </c>
    </row>
    <row r="5" spans="2:20" ht="18" thickTop="1" thickBot="1" x14ac:dyDescent="0.2">
      <c r="B5" s="22"/>
      <c r="C5" s="47">
        <v>0.77361111111111114</v>
      </c>
      <c r="D5" s="121" t="s">
        <v>123</v>
      </c>
      <c r="E5" s="48">
        <v>5</v>
      </c>
      <c r="F5" s="121"/>
      <c r="G5" s="122"/>
      <c r="I5" s="137">
        <f>COUNTIF(E2:E2001,2)/$L$4</f>
        <v>0.34269662921348315</v>
      </c>
      <c r="J5" s="138">
        <f>COUNTIF(E2:E2001,5)/$L$4</f>
        <v>0.5870786516853933</v>
      </c>
      <c r="K5" s="139">
        <f>COUNTIF(E2:E2001,10)/$L$4</f>
        <v>7.02247191011236E-2</v>
      </c>
      <c r="L5" s="97"/>
      <c r="N5" s="61" t="s">
        <v>89</v>
      </c>
      <c r="O5" s="28">
        <f>O4/$J$29</f>
        <v>0.15573770491803279</v>
      </c>
      <c r="P5" s="25">
        <f>P4/$J$29</f>
        <v>0.1721311475409836</v>
      </c>
      <c r="Q5" s="28">
        <f>Q4/$N$55</f>
        <v>0.21052631578947367</v>
      </c>
      <c r="R5" s="62">
        <f>R4/$N$55</f>
        <v>0.18660287081339713</v>
      </c>
      <c r="S5" s="24">
        <f>S4/$R$31</f>
        <v>0.24</v>
      </c>
      <c r="T5" s="26">
        <f>T4/$R$31</f>
        <v>0.16</v>
      </c>
    </row>
    <row r="6" spans="2:20" ht="18" thickTop="1" thickBot="1" x14ac:dyDescent="0.2">
      <c r="B6" s="22"/>
      <c r="C6" s="47">
        <v>0.78611111111111109</v>
      </c>
      <c r="D6" s="121" t="s">
        <v>124</v>
      </c>
      <c r="E6" s="48">
        <v>5</v>
      </c>
      <c r="F6" s="121">
        <v>1600</v>
      </c>
      <c r="G6" s="122">
        <v>21</v>
      </c>
      <c r="I6" s="186" t="s">
        <v>117</v>
      </c>
      <c r="J6" s="187"/>
      <c r="K6" s="187"/>
      <c r="L6" s="188"/>
      <c r="N6" s="99" t="s">
        <v>90</v>
      </c>
      <c r="O6" s="100">
        <f t="shared" ref="O6:T6" si="0">O4/$L$4</f>
        <v>5.3370786516853931E-2</v>
      </c>
      <c r="P6" s="101">
        <f t="shared" si="0"/>
        <v>5.8988764044943819E-2</v>
      </c>
      <c r="Q6" s="100">
        <f t="shared" si="0"/>
        <v>0.12359550561797752</v>
      </c>
      <c r="R6" s="102">
        <f t="shared" si="0"/>
        <v>0.10955056179775281</v>
      </c>
      <c r="S6" s="103">
        <f t="shared" si="0"/>
        <v>1.6853932584269662E-2</v>
      </c>
      <c r="T6" s="104">
        <f t="shared" si="0"/>
        <v>1.1235955056179775E-2</v>
      </c>
    </row>
    <row r="7" spans="2:20" ht="17.25" thickBot="1" x14ac:dyDescent="0.2">
      <c r="B7" s="22"/>
      <c r="C7" s="47">
        <v>0.78888888888888886</v>
      </c>
      <c r="D7" s="121" t="s">
        <v>125</v>
      </c>
      <c r="E7" s="48">
        <v>5</v>
      </c>
      <c r="F7" s="121"/>
      <c r="G7" s="122"/>
      <c r="I7" s="140">
        <f>COUNTIF(E292:E2003,2)</f>
        <v>25</v>
      </c>
      <c r="J7" s="141">
        <f>COUNTIF(E292:E2003,5)</f>
        <v>55</v>
      </c>
      <c r="K7" s="142">
        <f>COUNTIF(E292:E2003,10)</f>
        <v>11</v>
      </c>
      <c r="L7" s="143">
        <f>SUM(I7:K7)</f>
        <v>91</v>
      </c>
      <c r="N7" s="105" t="s">
        <v>104</v>
      </c>
      <c r="O7" s="182">
        <f>(COUNTIFS(E2:E2001,"=2",G2:G2001,"=5")*5+COUNTIFS(E2:E2001,"=2",G2:G2001,"=6")*6+COUNTIFS(E2:E2001,"=2",G2:G2001,"=7")*7+COUNTIFS(E2:E2001,"=2",G2:G2001,"=8")*8+COUNTIFS(E2:E2001,"=2",G2:G2001,"=9")*9+COUNTIFS(E2:E2001,"=2",G2:G2001,"=10")*10)/COUNTIFS(E2:E2001,"=2",G2:G2001,"&gt;=1",E2:E2001,"=2",G2:G2001,"&lt;=10")</f>
        <v>7.5042016806722689</v>
      </c>
      <c r="P7" s="183"/>
      <c r="Q7" s="182">
        <f>(COUNTIFS(E2:E2001,"=5",G2:G2001,"=10")*10+COUNTIFS(E2:E2001,"=5",G2:G2001,"=11")*11+COUNTIFS(E2:E2001,"=5",G2:G2001,"=12")*12+COUNTIFS(E2:E2001,"=5",G2:G2001,"=13")*13+COUNTIFS(E2:E2001,"=5",G2:G2001,"=14")*14+COUNTIFS(E2:E2001,"=5",G2:G2001,"=15")*15+COUNTIFS(E2:E2001,"=5",G2:G2001,"=16")*16+COUNTIFS(E2:E2001,"=5",G2:G2001,"=17")*17+COUNTIFS(E2:E2001,"=5",G2:G2001,"=18")*18+COUNTIFS(E2:E2001,"=5",G2:G2001,"=19")*19+COUNTIFS(E2:E2001,"=5",G2:G2001,"=20")*20+COUNTIFS(E2:E2001,"=5",G2:G2001,"=21")*21)/COUNTIFS(E2:E2001,"=5",G2:G2001,"&gt;=10",E2:E2001,"=5",G2:G2001,"&lt;=21")</f>
        <v>15.407216494845361</v>
      </c>
      <c r="R7" s="183"/>
      <c r="S7" s="184">
        <f>(COUNTIFS(E2:E2001,"=10",G2:G2001,"=16")*16+COUNTIFS(E2:E2001,"=10",G2:G2001,"=17")*17+COUNTIFS(E2:E2001,"=10",G2:G2001,"=18")*18+COUNTIFS(E2:E2001,"=10",G2:G2001,"=19")*19+COUNTIFS(E2:E2001,"=10",G2:G2001,"=20")*20+COUNTIFS(E2:E2001,"=10",G2:G2001,"=21")*21+COUNTIFS(E2:E2001,"=10",G2:G2001,"=22")*22+COUNTIFS(E2:E2001,"=10",G2:G2001,"=23")*23+COUNTIFS(E2:E2001,"=10",G2:G2001,"=24")*24+COUNTIFS(E2:E2001,"=10",G2:G2001,"=25")*25+COUNTIFS(E2:E2001,"=10",G2:G2001,"=26")*26+COUNTIFS(E2:E2001,"=10",G2:G2001,"=27")*27+COUNTIFS(E2:E2001,"=10",G2:G2001,"=28")*28+COUNTIFS(E2:E2001,"=10",G2:G2001,"=29")*29+COUNTIFS(E2:E2001,"=10",G2:G2001,"=30")*30+COUNTIFS(E2:E2001,"=10",G2:G2001,"=31")*31+COUNTIFS(E2:E2001,"=10",G2:G2001,"=32")*32)/COUNTIFS(E2:E2001,"=10",G2:G2001,"&gt;=16",E2:E2001,"=10",G2:G2001,"&lt;=32")</f>
        <v>23</v>
      </c>
      <c r="T7" s="185"/>
    </row>
    <row r="8" spans="2:20" ht="17.25" thickBot="1" x14ac:dyDescent="0.2">
      <c r="B8" s="22"/>
      <c r="C8" s="47">
        <v>0.78888888888888886</v>
      </c>
      <c r="D8" s="121" t="s">
        <v>126</v>
      </c>
      <c r="E8" s="63">
        <v>2</v>
      </c>
      <c r="F8" s="121">
        <v>517</v>
      </c>
      <c r="G8" s="122">
        <v>6</v>
      </c>
      <c r="I8" s="144">
        <f>COUNTIF(E292:E2003,2)/$L$7</f>
        <v>0.27472527472527475</v>
      </c>
      <c r="J8" s="145">
        <f>COUNTIF(E292:E2003,5)/$L$7</f>
        <v>0.60439560439560436</v>
      </c>
      <c r="K8" s="146">
        <f>COUNTIF(E292:E2003,10)/$L$7</f>
        <v>0.12087912087912088</v>
      </c>
      <c r="N8" s="129"/>
      <c r="O8" s="125"/>
      <c r="P8" s="126"/>
      <c r="Q8" s="125"/>
      <c r="R8" s="126"/>
      <c r="S8" s="125"/>
      <c r="T8" s="126"/>
    </row>
    <row r="9" spans="2:20" ht="18" thickTop="1" thickBot="1" x14ac:dyDescent="0.2">
      <c r="B9" s="64"/>
      <c r="C9" s="65">
        <v>0.78888888888888886</v>
      </c>
      <c r="D9" s="66" t="s">
        <v>127</v>
      </c>
      <c r="E9" s="67">
        <v>5</v>
      </c>
      <c r="F9" s="68">
        <v>1393</v>
      </c>
      <c r="G9" s="69">
        <v>18</v>
      </c>
      <c r="I9" s="180" t="s">
        <v>30</v>
      </c>
      <c r="J9" s="181"/>
      <c r="K9" s="181"/>
      <c r="L9" s="181"/>
      <c r="N9" s="123"/>
      <c r="O9" s="125"/>
      <c r="P9" s="126"/>
      <c r="Q9" s="125"/>
      <c r="R9" s="126"/>
      <c r="S9" s="125"/>
      <c r="T9" s="126"/>
    </row>
    <row r="10" spans="2:20" ht="18" thickTop="1" thickBot="1" x14ac:dyDescent="0.2">
      <c r="B10" s="70" t="s">
        <v>0</v>
      </c>
      <c r="C10" s="71" t="s">
        <v>1</v>
      </c>
      <c r="D10" s="72" t="s">
        <v>2</v>
      </c>
      <c r="E10" s="73" t="s">
        <v>4</v>
      </c>
      <c r="F10" s="73" t="s">
        <v>8</v>
      </c>
      <c r="G10" s="74" t="s">
        <v>119</v>
      </c>
      <c r="H10" s="37"/>
      <c r="I10" s="92" t="s">
        <v>92</v>
      </c>
      <c r="J10" s="93" t="s">
        <v>93</v>
      </c>
      <c r="K10" s="44" t="s">
        <v>31</v>
      </c>
      <c r="L10" s="94" t="s">
        <v>94</v>
      </c>
      <c r="N10" s="123"/>
      <c r="O10" s="125"/>
      <c r="P10" s="126"/>
      <c r="Q10" s="125"/>
      <c r="R10" s="126"/>
      <c r="S10" s="125"/>
      <c r="T10" s="126"/>
    </row>
    <row r="11" spans="2:20" ht="17.25" thickBot="1" x14ac:dyDescent="0.2">
      <c r="B11" s="38">
        <v>42616</v>
      </c>
      <c r="C11" s="39">
        <v>2.8472222222222222E-2</v>
      </c>
      <c r="D11" s="40" t="s">
        <v>128</v>
      </c>
      <c r="E11" s="75">
        <v>2</v>
      </c>
      <c r="F11" s="76"/>
      <c r="G11" s="77"/>
      <c r="I11" s="49">
        <v>1253</v>
      </c>
      <c r="J11" s="50">
        <v>375</v>
      </c>
      <c r="K11" s="51">
        <v>7</v>
      </c>
      <c r="L11" s="95">
        <f>(J11+K11)/I11</f>
        <v>0.30486831604150039</v>
      </c>
      <c r="N11" s="37"/>
      <c r="O11" s="98"/>
      <c r="P11" s="98"/>
      <c r="Q11" s="98"/>
      <c r="R11" s="98"/>
      <c r="S11" s="98"/>
      <c r="T11" s="98"/>
    </row>
    <row r="12" spans="2:20" ht="18" customHeight="1" thickTop="1" thickBot="1" x14ac:dyDescent="0.2">
      <c r="B12" s="22"/>
      <c r="C12" s="47">
        <v>3.888888888888889E-2</v>
      </c>
      <c r="D12" s="121" t="s">
        <v>129</v>
      </c>
      <c r="E12" s="48">
        <v>5</v>
      </c>
      <c r="F12" s="121"/>
      <c r="G12" s="122"/>
      <c r="I12" s="1" t="s">
        <v>188</v>
      </c>
    </row>
    <row r="13" spans="2:20" ht="17.25" thickTop="1" x14ac:dyDescent="0.15">
      <c r="B13" s="22"/>
      <c r="C13" s="47">
        <v>4.5138888888888888E-2</v>
      </c>
      <c r="D13" s="121" t="s">
        <v>130</v>
      </c>
      <c r="E13" s="48">
        <v>5</v>
      </c>
      <c r="F13" s="121">
        <v>800</v>
      </c>
      <c r="G13" s="122">
        <v>10</v>
      </c>
      <c r="I13" s="167" t="s">
        <v>32</v>
      </c>
      <c r="J13" s="168"/>
      <c r="K13" s="168"/>
      <c r="L13" s="169"/>
      <c r="M13" s="170" t="s">
        <v>33</v>
      </c>
      <c r="N13" s="171"/>
      <c r="O13" s="171"/>
      <c r="P13" s="172"/>
      <c r="Q13" s="173" t="s">
        <v>34</v>
      </c>
      <c r="R13" s="174"/>
      <c r="S13" s="174"/>
      <c r="T13" s="175"/>
    </row>
    <row r="14" spans="2:20" ht="17.25" thickBot="1" x14ac:dyDescent="0.2">
      <c r="B14" s="22"/>
      <c r="C14" s="47">
        <v>5.5555555555555552E-2</v>
      </c>
      <c r="D14" s="121" t="s">
        <v>131</v>
      </c>
      <c r="E14" s="48">
        <v>5</v>
      </c>
      <c r="F14" s="121">
        <v>1033</v>
      </c>
      <c r="G14" s="122">
        <v>13</v>
      </c>
      <c r="I14" s="4" t="s">
        <v>2</v>
      </c>
      <c r="J14" s="5" t="s">
        <v>81</v>
      </c>
      <c r="K14" s="6" t="s">
        <v>82</v>
      </c>
      <c r="L14" s="7" t="s">
        <v>83</v>
      </c>
      <c r="M14" s="8" t="s">
        <v>2</v>
      </c>
      <c r="N14" s="9" t="s">
        <v>81</v>
      </c>
      <c r="O14" s="10" t="s">
        <v>84</v>
      </c>
      <c r="P14" s="11" t="s">
        <v>83</v>
      </c>
      <c r="Q14" s="8" t="s">
        <v>2</v>
      </c>
      <c r="R14" s="12" t="s">
        <v>81</v>
      </c>
      <c r="S14" s="13" t="s">
        <v>85</v>
      </c>
      <c r="T14" s="11" t="s">
        <v>83</v>
      </c>
    </row>
    <row r="15" spans="2:20" x14ac:dyDescent="0.15">
      <c r="B15" s="22"/>
      <c r="C15" s="47">
        <v>6.3888888888888884E-2</v>
      </c>
      <c r="D15" s="121" t="s">
        <v>132</v>
      </c>
      <c r="E15" s="63">
        <v>2</v>
      </c>
      <c r="F15" s="121">
        <v>491</v>
      </c>
      <c r="G15" s="122">
        <v>6</v>
      </c>
      <c r="I15" s="155" t="s">
        <v>35</v>
      </c>
      <c r="J15" s="120">
        <f t="shared" ref="J15:J27" si="1">COUNTIF($D$2:$D$2001,I15)</f>
        <v>2</v>
      </c>
      <c r="K15" s="14">
        <f>J15/$J$29</f>
        <v>1.6393442622950821E-2</v>
      </c>
      <c r="L15" s="15">
        <f t="shared" ref="L15:L28" si="2">J15/$L$4</f>
        <v>5.6179775280898875E-3</v>
      </c>
      <c r="M15" s="158" t="s">
        <v>40</v>
      </c>
      <c r="N15" s="128">
        <f t="shared" ref="N15:N54" si="3">COUNTIF($D$2:$D$2001,M15)</f>
        <v>5</v>
      </c>
      <c r="O15" s="18">
        <f t="shared" ref="O15:O53" si="4">N15/$N$55</f>
        <v>2.3923444976076555E-2</v>
      </c>
      <c r="P15" s="19">
        <f t="shared" ref="P15:P54" si="5">N15/$L$4</f>
        <v>1.4044943820224719E-2</v>
      </c>
      <c r="Q15" s="158" t="s">
        <v>65</v>
      </c>
      <c r="R15" s="149">
        <f t="shared" ref="R15:R30" si="6">COUNTIF($D$2:$D$2001,Q15)</f>
        <v>4</v>
      </c>
      <c r="S15" s="21">
        <f t="shared" ref="S15:S29" si="7">R15/$R$31</f>
        <v>0.16</v>
      </c>
      <c r="T15" s="19">
        <f t="shared" ref="T15:T30" si="8">R15/$L$4</f>
        <v>1.1235955056179775E-2</v>
      </c>
    </row>
    <row r="16" spans="2:20" ht="13.5" customHeight="1" x14ac:dyDescent="0.15">
      <c r="B16" s="22"/>
      <c r="C16" s="47">
        <v>6.3888888888888884E-2</v>
      </c>
      <c r="D16" s="121" t="s">
        <v>133</v>
      </c>
      <c r="E16" s="63">
        <v>2</v>
      </c>
      <c r="F16" s="121">
        <v>400</v>
      </c>
      <c r="G16" s="122">
        <v>5</v>
      </c>
      <c r="I16" s="156" t="s">
        <v>9</v>
      </c>
      <c r="J16" s="110">
        <f t="shared" si="1"/>
        <v>5</v>
      </c>
      <c r="K16" s="24">
        <f t="shared" ref="K16:K28" si="9">J16/$J$29</f>
        <v>4.0983606557377046E-2</v>
      </c>
      <c r="L16" s="25">
        <f t="shared" si="2"/>
        <v>1.4044943820224719E-2</v>
      </c>
      <c r="M16" s="156" t="s">
        <v>41</v>
      </c>
      <c r="N16" s="110">
        <f t="shared" si="3"/>
        <v>9</v>
      </c>
      <c r="O16" s="24">
        <f t="shared" si="4"/>
        <v>4.3062200956937802E-2</v>
      </c>
      <c r="P16" s="26">
        <f t="shared" si="5"/>
        <v>2.5280898876404494E-2</v>
      </c>
      <c r="Q16" s="156" t="s">
        <v>66</v>
      </c>
      <c r="R16" s="147">
        <f t="shared" si="6"/>
        <v>2</v>
      </c>
      <c r="S16" s="28">
        <f t="shared" si="7"/>
        <v>0.08</v>
      </c>
      <c r="T16" s="26">
        <f t="shared" si="8"/>
        <v>5.6179775280898875E-3</v>
      </c>
    </row>
    <row r="17" spans="2:20" x14ac:dyDescent="0.15">
      <c r="B17" s="22"/>
      <c r="C17" s="47">
        <v>8.4027777777777771E-2</v>
      </c>
      <c r="D17" s="121" t="s">
        <v>134</v>
      </c>
      <c r="E17" s="63">
        <v>2</v>
      </c>
      <c r="F17" s="121">
        <v>508</v>
      </c>
      <c r="G17" s="122">
        <v>6</v>
      </c>
      <c r="I17" s="156" t="s">
        <v>18</v>
      </c>
      <c r="J17" s="111">
        <f t="shared" si="1"/>
        <v>2</v>
      </c>
      <c r="K17" s="24">
        <f t="shared" si="9"/>
        <v>1.6393442622950821E-2</v>
      </c>
      <c r="L17" s="25">
        <f t="shared" si="2"/>
        <v>5.6179775280898875E-3</v>
      </c>
      <c r="M17" s="156" t="s">
        <v>42</v>
      </c>
      <c r="N17" s="110">
        <f t="shared" si="3"/>
        <v>5</v>
      </c>
      <c r="O17" s="24">
        <f t="shared" si="4"/>
        <v>2.3923444976076555E-2</v>
      </c>
      <c r="P17" s="26">
        <f t="shared" si="5"/>
        <v>1.4044943820224719E-2</v>
      </c>
      <c r="Q17" s="156" t="s">
        <v>67</v>
      </c>
      <c r="R17" s="147">
        <f t="shared" si="6"/>
        <v>1</v>
      </c>
      <c r="S17" s="28">
        <f t="shared" si="7"/>
        <v>0.04</v>
      </c>
      <c r="T17" s="26">
        <f t="shared" si="8"/>
        <v>2.8089887640449437E-3</v>
      </c>
    </row>
    <row r="18" spans="2:20" x14ac:dyDescent="0.15">
      <c r="B18" s="22"/>
      <c r="C18" s="47">
        <v>8.4027777777777771E-2</v>
      </c>
      <c r="D18" s="121" t="s">
        <v>132</v>
      </c>
      <c r="E18" s="63">
        <v>2</v>
      </c>
      <c r="F18" s="121">
        <v>517</v>
      </c>
      <c r="G18" s="122">
        <v>6</v>
      </c>
      <c r="I18" s="156" t="s">
        <v>36</v>
      </c>
      <c r="J18" s="111">
        <f t="shared" si="1"/>
        <v>4</v>
      </c>
      <c r="K18" s="24">
        <f t="shared" si="9"/>
        <v>3.2786885245901641E-2</v>
      </c>
      <c r="L18" s="25">
        <f t="shared" si="2"/>
        <v>1.1235955056179775E-2</v>
      </c>
      <c r="M18" s="156" t="s">
        <v>43</v>
      </c>
      <c r="N18" s="110">
        <f t="shared" si="3"/>
        <v>5</v>
      </c>
      <c r="O18" s="24">
        <f t="shared" si="4"/>
        <v>2.3923444976076555E-2</v>
      </c>
      <c r="P18" s="26">
        <f t="shared" si="5"/>
        <v>1.4044943820224719E-2</v>
      </c>
      <c r="Q18" s="156" t="s">
        <v>68</v>
      </c>
      <c r="R18" s="147">
        <f t="shared" si="6"/>
        <v>1</v>
      </c>
      <c r="S18" s="28">
        <f t="shared" si="7"/>
        <v>0.04</v>
      </c>
      <c r="T18" s="26">
        <f t="shared" si="8"/>
        <v>2.8089887640449437E-3</v>
      </c>
    </row>
    <row r="19" spans="2:20" x14ac:dyDescent="0.15">
      <c r="B19" s="22"/>
      <c r="C19" s="47">
        <v>8.6805555555555566E-2</v>
      </c>
      <c r="D19" s="121" t="s">
        <v>135</v>
      </c>
      <c r="E19" s="63">
        <v>2</v>
      </c>
      <c r="F19" s="121">
        <v>400</v>
      </c>
      <c r="G19" s="122">
        <v>5</v>
      </c>
      <c r="I19" s="156" t="s">
        <v>28</v>
      </c>
      <c r="J19" s="112">
        <f t="shared" si="1"/>
        <v>14</v>
      </c>
      <c r="K19" s="24">
        <f t="shared" si="9"/>
        <v>0.11475409836065574</v>
      </c>
      <c r="L19" s="25">
        <f t="shared" si="2"/>
        <v>3.9325842696629212E-2</v>
      </c>
      <c r="M19" s="156" t="s">
        <v>44</v>
      </c>
      <c r="N19" s="110">
        <f t="shared" si="3"/>
        <v>7</v>
      </c>
      <c r="O19" s="24">
        <f t="shared" si="4"/>
        <v>3.3492822966507178E-2</v>
      </c>
      <c r="P19" s="26">
        <f t="shared" si="5"/>
        <v>1.9662921348314606E-2</v>
      </c>
      <c r="Q19" s="156" t="s">
        <v>69</v>
      </c>
      <c r="R19" s="147">
        <f t="shared" si="6"/>
        <v>3</v>
      </c>
      <c r="S19" s="28">
        <f t="shared" si="7"/>
        <v>0.12</v>
      </c>
      <c r="T19" s="26">
        <f t="shared" si="8"/>
        <v>8.4269662921348312E-3</v>
      </c>
    </row>
    <row r="20" spans="2:20" ht="17.25" thickBot="1" x14ac:dyDescent="0.2">
      <c r="B20" s="64"/>
      <c r="C20" s="65">
        <v>9.5138888888888884E-2</v>
      </c>
      <c r="D20" s="66" t="s">
        <v>123</v>
      </c>
      <c r="E20" s="78">
        <v>5</v>
      </c>
      <c r="F20" s="68">
        <v>1079</v>
      </c>
      <c r="G20" s="69">
        <v>14</v>
      </c>
      <c r="I20" s="156" t="s">
        <v>16</v>
      </c>
      <c r="J20" s="112">
        <f t="shared" si="1"/>
        <v>11</v>
      </c>
      <c r="K20" s="24">
        <f t="shared" si="9"/>
        <v>9.0163934426229511E-2</v>
      </c>
      <c r="L20" s="25">
        <f t="shared" si="2"/>
        <v>3.0898876404494381E-2</v>
      </c>
      <c r="M20" s="156" t="s">
        <v>45</v>
      </c>
      <c r="N20" s="112">
        <f t="shared" si="3"/>
        <v>11</v>
      </c>
      <c r="O20" s="24">
        <f t="shared" si="4"/>
        <v>5.2631578947368418E-2</v>
      </c>
      <c r="P20" s="26">
        <f t="shared" si="5"/>
        <v>3.0898876404494381E-2</v>
      </c>
      <c r="Q20" s="156" t="s">
        <v>70</v>
      </c>
      <c r="R20" s="147">
        <f t="shared" si="6"/>
        <v>3</v>
      </c>
      <c r="S20" s="28">
        <f t="shared" si="7"/>
        <v>0.12</v>
      </c>
      <c r="T20" s="26">
        <f t="shared" si="8"/>
        <v>8.4269662921348312E-3</v>
      </c>
    </row>
    <row r="21" spans="2:20" ht="17.25" thickBot="1" x14ac:dyDescent="0.2">
      <c r="B21" s="70" t="s">
        <v>0</v>
      </c>
      <c r="C21" s="71" t="s">
        <v>1</v>
      </c>
      <c r="D21" s="72" t="s">
        <v>2</v>
      </c>
      <c r="E21" s="72" t="s">
        <v>4</v>
      </c>
      <c r="F21" s="73" t="s">
        <v>8</v>
      </c>
      <c r="G21" s="74" t="s">
        <v>119</v>
      </c>
      <c r="H21" s="37"/>
      <c r="I21" s="156" t="s">
        <v>13</v>
      </c>
      <c r="J21" s="112">
        <f t="shared" si="1"/>
        <v>13</v>
      </c>
      <c r="K21" s="24">
        <f t="shared" si="9"/>
        <v>0.10655737704918032</v>
      </c>
      <c r="L21" s="25">
        <f t="shared" si="2"/>
        <v>3.6516853932584269E-2</v>
      </c>
      <c r="M21" s="156" t="s">
        <v>46</v>
      </c>
      <c r="N21" s="111">
        <f t="shared" si="3"/>
        <v>2</v>
      </c>
      <c r="O21" s="24">
        <f t="shared" si="4"/>
        <v>9.5693779904306216E-3</v>
      </c>
      <c r="P21" s="26">
        <f t="shared" si="5"/>
        <v>5.6179775280898875E-3</v>
      </c>
      <c r="Q21" s="156" t="s">
        <v>71</v>
      </c>
      <c r="R21" s="27">
        <f t="shared" si="6"/>
        <v>0</v>
      </c>
      <c r="S21" s="28">
        <f t="shared" si="7"/>
        <v>0</v>
      </c>
      <c r="T21" s="26">
        <f t="shared" si="8"/>
        <v>0</v>
      </c>
    </row>
    <row r="22" spans="2:20" x14ac:dyDescent="0.15">
      <c r="B22" s="38">
        <v>42618</v>
      </c>
      <c r="C22" s="39">
        <v>0.33402777777777781</v>
      </c>
      <c r="D22" s="40" t="s">
        <v>136</v>
      </c>
      <c r="E22" s="41">
        <v>5</v>
      </c>
      <c r="F22" s="76"/>
      <c r="G22" s="77"/>
      <c r="I22" s="156" t="s">
        <v>37</v>
      </c>
      <c r="J22" s="151">
        <f t="shared" si="1"/>
        <v>18</v>
      </c>
      <c r="K22" s="24">
        <f t="shared" si="9"/>
        <v>0.14754098360655737</v>
      </c>
      <c r="L22" s="25">
        <f t="shared" si="2"/>
        <v>5.0561797752808987E-2</v>
      </c>
      <c r="M22" s="156" t="s">
        <v>47</v>
      </c>
      <c r="N22" s="112">
        <f t="shared" si="3"/>
        <v>11</v>
      </c>
      <c r="O22" s="24">
        <f t="shared" si="4"/>
        <v>5.2631578947368418E-2</v>
      </c>
      <c r="P22" s="26">
        <f t="shared" si="5"/>
        <v>3.0898876404494381E-2</v>
      </c>
      <c r="Q22" s="156" t="s">
        <v>72</v>
      </c>
      <c r="R22" s="27">
        <f t="shared" si="6"/>
        <v>0</v>
      </c>
      <c r="S22" s="28">
        <f t="shared" si="7"/>
        <v>0</v>
      </c>
      <c r="T22" s="26">
        <f t="shared" si="8"/>
        <v>0</v>
      </c>
    </row>
    <row r="23" spans="2:20" x14ac:dyDescent="0.15">
      <c r="B23" s="22"/>
      <c r="C23" s="47">
        <v>0.33680555555555558</v>
      </c>
      <c r="D23" s="121" t="s">
        <v>137</v>
      </c>
      <c r="E23" s="48">
        <v>5</v>
      </c>
      <c r="F23" s="121"/>
      <c r="G23" s="122"/>
      <c r="I23" s="156" t="s">
        <v>12</v>
      </c>
      <c r="J23" s="151">
        <f t="shared" si="1"/>
        <v>16</v>
      </c>
      <c r="K23" s="24">
        <f t="shared" si="9"/>
        <v>0.13114754098360656</v>
      </c>
      <c r="L23" s="25">
        <f t="shared" si="2"/>
        <v>4.49438202247191E-2</v>
      </c>
      <c r="M23" s="156" t="s">
        <v>48</v>
      </c>
      <c r="N23" s="111">
        <f t="shared" si="3"/>
        <v>1</v>
      </c>
      <c r="O23" s="24">
        <f t="shared" si="4"/>
        <v>4.7846889952153108E-3</v>
      </c>
      <c r="P23" s="26">
        <f t="shared" si="5"/>
        <v>2.8089887640449437E-3</v>
      </c>
      <c r="Q23" s="156" t="s">
        <v>73</v>
      </c>
      <c r="R23" s="147">
        <f t="shared" si="6"/>
        <v>2</v>
      </c>
      <c r="S23" s="28">
        <f t="shared" si="7"/>
        <v>0.08</v>
      </c>
      <c r="T23" s="26">
        <f t="shared" si="8"/>
        <v>5.6179775280898875E-3</v>
      </c>
    </row>
    <row r="24" spans="2:20" x14ac:dyDescent="0.15">
      <c r="B24" s="22"/>
      <c r="C24" s="47">
        <v>0.33958333333333335</v>
      </c>
      <c r="D24" s="121" t="s">
        <v>138</v>
      </c>
      <c r="E24" s="48">
        <v>5</v>
      </c>
      <c r="F24" s="121">
        <v>1110</v>
      </c>
      <c r="G24" s="122">
        <v>14</v>
      </c>
      <c r="I24" s="156" t="s">
        <v>38</v>
      </c>
      <c r="J24" s="110">
        <f t="shared" si="1"/>
        <v>6</v>
      </c>
      <c r="K24" s="24">
        <f t="shared" si="9"/>
        <v>4.9180327868852458E-2</v>
      </c>
      <c r="L24" s="25">
        <f t="shared" si="2"/>
        <v>1.6853932584269662E-2</v>
      </c>
      <c r="M24" s="156" t="s">
        <v>49</v>
      </c>
      <c r="N24" s="111">
        <f t="shared" si="3"/>
        <v>3</v>
      </c>
      <c r="O24" s="24">
        <f t="shared" si="4"/>
        <v>1.4354066985645933E-2</v>
      </c>
      <c r="P24" s="26">
        <f t="shared" si="5"/>
        <v>8.4269662921348312E-3</v>
      </c>
      <c r="Q24" s="156" t="s">
        <v>74</v>
      </c>
      <c r="R24" s="147">
        <f t="shared" si="6"/>
        <v>1</v>
      </c>
      <c r="S24" s="28">
        <f t="shared" si="7"/>
        <v>0.04</v>
      </c>
      <c r="T24" s="26">
        <f t="shared" si="8"/>
        <v>2.8089887640449437E-3</v>
      </c>
    </row>
    <row r="25" spans="2:20" x14ac:dyDescent="0.15">
      <c r="B25" s="22"/>
      <c r="C25" s="47">
        <v>0.34236111111111112</v>
      </c>
      <c r="D25" s="121" t="s">
        <v>139</v>
      </c>
      <c r="E25" s="48">
        <v>5</v>
      </c>
      <c r="F25" s="121">
        <v>1413</v>
      </c>
      <c r="G25" s="122">
        <v>18</v>
      </c>
      <c r="I25" s="156" t="s">
        <v>39</v>
      </c>
      <c r="J25" s="111">
        <f t="shared" si="1"/>
        <v>4</v>
      </c>
      <c r="K25" s="24">
        <f t="shared" si="9"/>
        <v>3.2786885245901641E-2</v>
      </c>
      <c r="L25" s="25">
        <f t="shared" si="2"/>
        <v>1.1235955056179775E-2</v>
      </c>
      <c r="M25" s="156" t="s">
        <v>50</v>
      </c>
      <c r="N25" s="111">
        <f t="shared" si="3"/>
        <v>4</v>
      </c>
      <c r="O25" s="24">
        <f t="shared" si="4"/>
        <v>1.9138755980861243E-2</v>
      </c>
      <c r="P25" s="26">
        <f t="shared" si="5"/>
        <v>1.1235955056179775E-2</v>
      </c>
      <c r="Q25" s="156" t="s">
        <v>75</v>
      </c>
      <c r="R25" s="148">
        <f t="shared" si="6"/>
        <v>5</v>
      </c>
      <c r="S25" s="28">
        <f t="shared" si="7"/>
        <v>0.2</v>
      </c>
      <c r="T25" s="26">
        <f t="shared" si="8"/>
        <v>1.4044943820224719E-2</v>
      </c>
    </row>
    <row r="26" spans="2:20" x14ac:dyDescent="0.15">
      <c r="B26" s="22"/>
      <c r="C26" s="47">
        <v>0.34236111111111112</v>
      </c>
      <c r="D26" s="121" t="s">
        <v>135</v>
      </c>
      <c r="E26" s="63">
        <v>2</v>
      </c>
      <c r="F26" s="121"/>
      <c r="G26" s="122"/>
      <c r="I26" s="156" t="s">
        <v>17</v>
      </c>
      <c r="J26" s="111">
        <f t="shared" si="1"/>
        <v>4</v>
      </c>
      <c r="K26" s="24">
        <f t="shared" si="9"/>
        <v>3.2786885245901641E-2</v>
      </c>
      <c r="L26" s="25">
        <f t="shared" si="2"/>
        <v>1.1235955056179775E-2</v>
      </c>
      <c r="M26" s="156" t="s">
        <v>51</v>
      </c>
      <c r="N26" s="111">
        <f t="shared" si="3"/>
        <v>3</v>
      </c>
      <c r="O26" s="24">
        <f t="shared" si="4"/>
        <v>1.4354066985645933E-2</v>
      </c>
      <c r="P26" s="26">
        <f t="shared" si="5"/>
        <v>8.4269662921348312E-3</v>
      </c>
      <c r="Q26" s="156" t="s">
        <v>76</v>
      </c>
      <c r="R26" s="27">
        <f t="shared" si="6"/>
        <v>0</v>
      </c>
      <c r="S26" s="28">
        <f t="shared" si="7"/>
        <v>0</v>
      </c>
      <c r="T26" s="26">
        <f t="shared" si="8"/>
        <v>0</v>
      </c>
    </row>
    <row r="27" spans="2:20" x14ac:dyDescent="0.15">
      <c r="B27" s="22"/>
      <c r="C27" s="47">
        <v>0.3430555555555555</v>
      </c>
      <c r="D27" s="121" t="s">
        <v>126</v>
      </c>
      <c r="E27" s="63">
        <v>2</v>
      </c>
      <c r="F27" s="121">
        <v>400</v>
      </c>
      <c r="G27" s="122">
        <v>5</v>
      </c>
      <c r="I27" s="156" t="s">
        <v>25</v>
      </c>
      <c r="J27" s="110">
        <f t="shared" si="1"/>
        <v>5</v>
      </c>
      <c r="K27" s="24">
        <f t="shared" si="9"/>
        <v>4.0983606557377046E-2</v>
      </c>
      <c r="L27" s="25">
        <f t="shared" si="2"/>
        <v>1.4044943820224719E-2</v>
      </c>
      <c r="M27" s="156" t="s">
        <v>52</v>
      </c>
      <c r="N27" s="111">
        <f t="shared" si="3"/>
        <v>2</v>
      </c>
      <c r="O27" s="24">
        <f t="shared" si="4"/>
        <v>9.5693779904306216E-3</v>
      </c>
      <c r="P27" s="26">
        <f t="shared" si="5"/>
        <v>5.6179775280898875E-3</v>
      </c>
      <c r="Q27" s="156" t="s">
        <v>77</v>
      </c>
      <c r="R27" s="147">
        <f t="shared" si="6"/>
        <v>1</v>
      </c>
      <c r="S27" s="28">
        <f t="shared" si="7"/>
        <v>0.04</v>
      </c>
      <c r="T27" s="26">
        <f t="shared" si="8"/>
        <v>2.8089887640449437E-3</v>
      </c>
    </row>
    <row r="28" spans="2:20" ht="17.25" thickBot="1" x14ac:dyDescent="0.2">
      <c r="B28" s="22"/>
      <c r="C28" s="47">
        <v>0.53680555555555554</v>
      </c>
      <c r="D28" s="121" t="s">
        <v>134</v>
      </c>
      <c r="E28" s="63">
        <v>2</v>
      </c>
      <c r="F28" s="121">
        <v>521</v>
      </c>
      <c r="G28" s="122">
        <v>6</v>
      </c>
      <c r="I28" s="157" t="s">
        <v>15</v>
      </c>
      <c r="J28" s="119">
        <f>COUNTIF($D$2:$D$2001,I28)</f>
        <v>18</v>
      </c>
      <c r="K28" s="29">
        <f t="shared" si="9"/>
        <v>0.14754098360655737</v>
      </c>
      <c r="L28" s="30">
        <f t="shared" si="2"/>
        <v>5.0561797752808987E-2</v>
      </c>
      <c r="M28" s="156" t="s">
        <v>53</v>
      </c>
      <c r="N28" s="112">
        <f t="shared" si="3"/>
        <v>11</v>
      </c>
      <c r="O28" s="24">
        <f t="shared" si="4"/>
        <v>5.2631578947368418E-2</v>
      </c>
      <c r="P28" s="26">
        <f t="shared" si="5"/>
        <v>3.0898876404494381E-2</v>
      </c>
      <c r="Q28" s="156" t="s">
        <v>78</v>
      </c>
      <c r="R28" s="147">
        <f t="shared" si="6"/>
        <v>1</v>
      </c>
      <c r="S28" s="28">
        <f t="shared" si="7"/>
        <v>0.04</v>
      </c>
      <c r="T28" s="26">
        <f t="shared" si="8"/>
        <v>2.8089887640449437E-3</v>
      </c>
    </row>
    <row r="29" spans="2:20" ht="17.25" thickTop="1" x14ac:dyDescent="0.15">
      <c r="B29" s="22"/>
      <c r="C29" s="47">
        <v>0.62291666666666667</v>
      </c>
      <c r="D29" s="121" t="s">
        <v>134</v>
      </c>
      <c r="E29" s="63">
        <v>2</v>
      </c>
      <c r="F29" s="121">
        <v>400</v>
      </c>
      <c r="G29" s="122">
        <v>5</v>
      </c>
      <c r="J29" s="1">
        <f>SUM(J15:J28)</f>
        <v>122</v>
      </c>
      <c r="M29" s="156" t="s">
        <v>21</v>
      </c>
      <c r="N29" s="112">
        <f t="shared" si="3"/>
        <v>12</v>
      </c>
      <c r="O29" s="24">
        <f t="shared" si="4"/>
        <v>5.7416267942583733E-2</v>
      </c>
      <c r="P29" s="26">
        <f t="shared" si="5"/>
        <v>3.3707865168539325E-2</v>
      </c>
      <c r="Q29" s="156" t="s">
        <v>79</v>
      </c>
      <c r="R29" s="27">
        <f t="shared" si="6"/>
        <v>0</v>
      </c>
      <c r="S29" s="28">
        <f t="shared" si="7"/>
        <v>0</v>
      </c>
      <c r="T29" s="26">
        <f t="shared" si="8"/>
        <v>0</v>
      </c>
    </row>
    <row r="30" spans="2:20" ht="17.25" thickBot="1" x14ac:dyDescent="0.2">
      <c r="B30" s="22"/>
      <c r="C30" s="47">
        <v>0.72638888888888886</v>
      </c>
      <c r="D30" s="121" t="s">
        <v>132</v>
      </c>
      <c r="E30" s="63">
        <v>2</v>
      </c>
      <c r="F30" s="121">
        <v>451</v>
      </c>
      <c r="G30" s="122">
        <v>6</v>
      </c>
      <c r="M30" s="156" t="s">
        <v>54</v>
      </c>
      <c r="N30" s="111">
        <f t="shared" si="3"/>
        <v>4</v>
      </c>
      <c r="O30" s="24">
        <f t="shared" si="4"/>
        <v>1.9138755980861243E-2</v>
      </c>
      <c r="P30" s="26">
        <f t="shared" si="5"/>
        <v>1.1235955056179775E-2</v>
      </c>
      <c r="Q30" s="157" t="s">
        <v>80</v>
      </c>
      <c r="R30" s="150">
        <f t="shared" si="6"/>
        <v>1</v>
      </c>
      <c r="S30" s="31">
        <f>R30/$R$31</f>
        <v>0.04</v>
      </c>
      <c r="T30" s="32">
        <f t="shared" si="8"/>
        <v>2.8089887640449437E-3</v>
      </c>
    </row>
    <row r="31" spans="2:20" ht="18" thickTop="1" thickBot="1" x14ac:dyDescent="0.2">
      <c r="B31" s="22"/>
      <c r="C31" s="47">
        <v>0.74097222222222225</v>
      </c>
      <c r="D31" s="121" t="s">
        <v>140</v>
      </c>
      <c r="E31" s="63">
        <v>2</v>
      </c>
      <c r="F31" s="121">
        <v>646</v>
      </c>
      <c r="G31" s="122">
        <v>8</v>
      </c>
      <c r="I31" s="159" t="s">
        <v>108</v>
      </c>
      <c r="J31" s="160"/>
      <c r="K31" s="160"/>
      <c r="M31" s="156" t="s">
        <v>26</v>
      </c>
      <c r="N31" s="111">
        <f t="shared" si="3"/>
        <v>2</v>
      </c>
      <c r="O31" s="24">
        <f t="shared" si="4"/>
        <v>9.5693779904306216E-3</v>
      </c>
      <c r="P31" s="26">
        <f t="shared" si="5"/>
        <v>5.6179775280898875E-3</v>
      </c>
      <c r="R31" s="1">
        <f>SUM(R15:R30)</f>
        <v>25</v>
      </c>
    </row>
    <row r="32" spans="2:20" ht="18" thickTop="1" thickBot="1" x14ac:dyDescent="0.2">
      <c r="B32" s="22"/>
      <c r="C32" s="47">
        <v>0.7729166666666667</v>
      </c>
      <c r="D32" s="121" t="s">
        <v>134</v>
      </c>
      <c r="E32" s="63">
        <v>2</v>
      </c>
      <c r="F32" s="121">
        <v>646</v>
      </c>
      <c r="G32" s="122">
        <v>8</v>
      </c>
      <c r="I32" s="33" t="s">
        <v>106</v>
      </c>
      <c r="J32" s="35" t="s">
        <v>107</v>
      </c>
      <c r="K32" s="36" t="s">
        <v>109</v>
      </c>
      <c r="M32" s="156" t="s">
        <v>55</v>
      </c>
      <c r="N32" s="110">
        <f t="shared" si="3"/>
        <v>7</v>
      </c>
      <c r="O32" s="24">
        <f t="shared" si="4"/>
        <v>3.3492822966507178E-2</v>
      </c>
      <c r="P32" s="26">
        <f t="shared" si="5"/>
        <v>1.9662921348314606E-2</v>
      </c>
    </row>
    <row r="33" spans="2:19" x14ac:dyDescent="0.15">
      <c r="B33" s="22"/>
      <c r="C33" s="47">
        <v>0.7729166666666667</v>
      </c>
      <c r="D33" s="121" t="s">
        <v>141</v>
      </c>
      <c r="E33" s="121">
        <v>10</v>
      </c>
      <c r="F33" s="121">
        <v>2173</v>
      </c>
      <c r="G33" s="122">
        <v>21</v>
      </c>
      <c r="I33" s="16">
        <v>100</v>
      </c>
      <c r="J33" s="40">
        <v>120</v>
      </c>
      <c r="K33" s="109">
        <f>J33/(I33/50)</f>
        <v>60</v>
      </c>
      <c r="M33" s="156" t="s">
        <v>56</v>
      </c>
      <c r="N33" s="23">
        <f t="shared" si="3"/>
        <v>0</v>
      </c>
      <c r="O33" s="24">
        <f t="shared" si="4"/>
        <v>0</v>
      </c>
      <c r="P33" s="26">
        <f t="shared" si="5"/>
        <v>0</v>
      </c>
      <c r="R33" s="1" t="s">
        <v>115</v>
      </c>
    </row>
    <row r="34" spans="2:19" x14ac:dyDescent="0.15">
      <c r="B34" s="22"/>
      <c r="C34" s="47">
        <v>0.78194444444444444</v>
      </c>
      <c r="D34" s="121" t="s">
        <v>142</v>
      </c>
      <c r="E34" s="63">
        <v>2</v>
      </c>
      <c r="F34" s="121">
        <v>800</v>
      </c>
      <c r="G34" s="122">
        <v>10</v>
      </c>
      <c r="I34" s="22">
        <v>550</v>
      </c>
      <c r="J34" s="106">
        <v>600</v>
      </c>
      <c r="K34" s="107">
        <f t="shared" ref="K34:K38" si="10">J34/(I34/50)</f>
        <v>54.545454545454547</v>
      </c>
      <c r="M34" s="156" t="s">
        <v>57</v>
      </c>
      <c r="N34" s="112">
        <f t="shared" si="3"/>
        <v>13</v>
      </c>
      <c r="O34" s="24">
        <f t="shared" si="4"/>
        <v>6.2200956937799042E-2</v>
      </c>
      <c r="P34" s="26">
        <f t="shared" si="5"/>
        <v>3.6516853932584269E-2</v>
      </c>
      <c r="R34" s="118">
        <v>0</v>
      </c>
    </row>
    <row r="35" spans="2:19" ht="17.25" thickBot="1" x14ac:dyDescent="0.2">
      <c r="B35" s="64"/>
      <c r="C35" s="65">
        <v>0.78749999999999998</v>
      </c>
      <c r="D35" s="66" t="s">
        <v>143</v>
      </c>
      <c r="E35" s="78">
        <v>5</v>
      </c>
      <c r="F35" s="66">
        <v>1319</v>
      </c>
      <c r="G35" s="69">
        <v>17</v>
      </c>
      <c r="I35" s="22">
        <v>1200</v>
      </c>
      <c r="J35" s="106">
        <v>1200</v>
      </c>
      <c r="K35" s="107">
        <f t="shared" si="10"/>
        <v>50</v>
      </c>
      <c r="M35" s="156" t="s">
        <v>58</v>
      </c>
      <c r="N35" s="111">
        <f t="shared" si="3"/>
        <v>2</v>
      </c>
      <c r="O35" s="24">
        <f t="shared" si="4"/>
        <v>9.5693779904306216E-3</v>
      </c>
      <c r="P35" s="26">
        <f t="shared" si="5"/>
        <v>5.6179775280898875E-3</v>
      </c>
      <c r="R35" s="117" t="s">
        <v>114</v>
      </c>
    </row>
    <row r="36" spans="2:19" ht="17.25" thickBot="1" x14ac:dyDescent="0.2">
      <c r="B36" s="70" t="s">
        <v>0</v>
      </c>
      <c r="C36" s="71" t="s">
        <v>1</v>
      </c>
      <c r="D36" s="72" t="s">
        <v>2</v>
      </c>
      <c r="E36" s="72" t="s">
        <v>4</v>
      </c>
      <c r="F36" s="73" t="s">
        <v>8</v>
      </c>
      <c r="G36" s="74" t="s">
        <v>119</v>
      </c>
      <c r="H36" s="37"/>
      <c r="I36" s="22">
        <v>2500</v>
      </c>
      <c r="J36" s="106">
        <v>2400</v>
      </c>
      <c r="K36" s="107">
        <f t="shared" si="10"/>
        <v>48</v>
      </c>
      <c r="M36" s="156" t="s">
        <v>27</v>
      </c>
      <c r="N36" s="111">
        <f t="shared" si="3"/>
        <v>4</v>
      </c>
      <c r="O36" s="24">
        <f t="shared" si="4"/>
        <v>1.9138755980861243E-2</v>
      </c>
      <c r="P36" s="26">
        <f t="shared" si="5"/>
        <v>1.1235955056179775E-2</v>
      </c>
      <c r="R36" s="116" t="s">
        <v>110</v>
      </c>
    </row>
    <row r="37" spans="2:19" x14ac:dyDescent="0.15">
      <c r="B37" s="38">
        <v>42619</v>
      </c>
      <c r="C37" s="39">
        <v>0.31597222222222221</v>
      </c>
      <c r="D37" s="40" t="s">
        <v>144</v>
      </c>
      <c r="E37" s="40">
        <v>10</v>
      </c>
      <c r="F37" s="40">
        <v>1600</v>
      </c>
      <c r="G37" s="77">
        <v>16</v>
      </c>
      <c r="I37" s="22">
        <v>5200</v>
      </c>
      <c r="J37" s="106">
        <v>4800</v>
      </c>
      <c r="K37" s="107">
        <f t="shared" si="10"/>
        <v>46.153846153846153</v>
      </c>
      <c r="M37" s="156" t="s">
        <v>6</v>
      </c>
      <c r="N37" s="111">
        <f t="shared" si="3"/>
        <v>3</v>
      </c>
      <c r="O37" s="24">
        <f t="shared" si="4"/>
        <v>1.4354066985645933E-2</v>
      </c>
      <c r="P37" s="26">
        <f t="shared" si="5"/>
        <v>8.4269662921348312E-3</v>
      </c>
      <c r="R37" s="115" t="s">
        <v>111</v>
      </c>
    </row>
    <row r="38" spans="2:19" ht="17.25" thickBot="1" x14ac:dyDescent="0.2">
      <c r="B38" s="22"/>
      <c r="C38" s="47">
        <v>0.33402777777777781</v>
      </c>
      <c r="D38" s="121" t="s">
        <v>131</v>
      </c>
      <c r="E38" s="48">
        <v>5</v>
      </c>
      <c r="F38" s="121">
        <v>1600</v>
      </c>
      <c r="G38" s="122">
        <v>21</v>
      </c>
      <c r="I38" s="2">
        <v>14500</v>
      </c>
      <c r="J38" s="3">
        <v>11800</v>
      </c>
      <c r="K38" s="108">
        <f t="shared" si="10"/>
        <v>40.689655172413794</v>
      </c>
      <c r="M38" s="156" t="s">
        <v>29</v>
      </c>
      <c r="N38" s="111">
        <f t="shared" si="3"/>
        <v>3</v>
      </c>
      <c r="O38" s="24">
        <f t="shared" si="4"/>
        <v>1.4354066985645933E-2</v>
      </c>
      <c r="P38" s="26">
        <f t="shared" si="5"/>
        <v>8.4269662921348312E-3</v>
      </c>
      <c r="R38" s="114" t="s">
        <v>112</v>
      </c>
    </row>
    <row r="39" spans="2:19" ht="17.25" thickTop="1" x14ac:dyDescent="0.15">
      <c r="B39" s="22"/>
      <c r="C39" s="47">
        <v>0.33402777777777781</v>
      </c>
      <c r="D39" s="121" t="s">
        <v>139</v>
      </c>
      <c r="E39" s="48">
        <v>5</v>
      </c>
      <c r="F39" s="121">
        <v>965</v>
      </c>
      <c r="G39" s="122">
        <v>12</v>
      </c>
      <c r="M39" s="156" t="s">
        <v>59</v>
      </c>
      <c r="N39" s="111">
        <f t="shared" si="3"/>
        <v>3</v>
      </c>
      <c r="O39" s="24">
        <f t="shared" si="4"/>
        <v>1.4354066985645933E-2</v>
      </c>
      <c r="P39" s="26">
        <f t="shared" si="5"/>
        <v>8.4269662921348312E-3</v>
      </c>
      <c r="R39" s="113" t="s">
        <v>113</v>
      </c>
    </row>
    <row r="40" spans="2:19" x14ac:dyDescent="0.15">
      <c r="B40" s="22"/>
      <c r="C40" s="47">
        <v>0.33402777777777781</v>
      </c>
      <c r="D40" s="121" t="s">
        <v>123</v>
      </c>
      <c r="E40" s="48">
        <v>5</v>
      </c>
      <c r="F40" s="121">
        <v>1053</v>
      </c>
      <c r="G40" s="122">
        <v>14</v>
      </c>
      <c r="M40" s="156" t="s">
        <v>60</v>
      </c>
      <c r="N40" s="110">
        <f t="shared" si="3"/>
        <v>8</v>
      </c>
      <c r="O40" s="24">
        <f t="shared" si="4"/>
        <v>3.8277511961722487E-2</v>
      </c>
      <c r="P40" s="26">
        <f t="shared" si="5"/>
        <v>2.247191011235955E-2</v>
      </c>
    </row>
    <row r="41" spans="2:19" x14ac:dyDescent="0.15">
      <c r="B41" s="22"/>
      <c r="C41" s="47">
        <v>0.33402777777777781</v>
      </c>
      <c r="D41" s="121" t="s">
        <v>138</v>
      </c>
      <c r="E41" s="48">
        <v>5</v>
      </c>
      <c r="F41" s="121">
        <v>1311</v>
      </c>
      <c r="G41" s="122">
        <v>17</v>
      </c>
      <c r="M41" s="156" t="s">
        <v>3</v>
      </c>
      <c r="N41" s="110">
        <f t="shared" si="3"/>
        <v>7</v>
      </c>
      <c r="O41" s="24">
        <f t="shared" si="4"/>
        <v>3.3492822966507178E-2</v>
      </c>
      <c r="P41" s="26">
        <f t="shared" si="5"/>
        <v>1.9662921348314606E-2</v>
      </c>
    </row>
    <row r="42" spans="2:19" x14ac:dyDescent="0.15">
      <c r="B42" s="22"/>
      <c r="C42" s="47">
        <v>0.34722222222222227</v>
      </c>
      <c r="D42" s="121" t="s">
        <v>145</v>
      </c>
      <c r="E42" s="48">
        <v>5</v>
      </c>
      <c r="F42" s="121">
        <v>1018</v>
      </c>
      <c r="G42" s="122">
        <v>13</v>
      </c>
      <c r="M42" s="156" t="s">
        <v>19</v>
      </c>
      <c r="N42" s="110">
        <f t="shared" si="3"/>
        <v>5</v>
      </c>
      <c r="O42" s="24">
        <f t="shared" si="4"/>
        <v>2.3923444976076555E-2</v>
      </c>
      <c r="P42" s="26">
        <f t="shared" si="5"/>
        <v>1.4044943820224719E-2</v>
      </c>
    </row>
    <row r="43" spans="2:19" x14ac:dyDescent="0.15">
      <c r="B43" s="22"/>
      <c r="C43" s="47">
        <v>0.3576388888888889</v>
      </c>
      <c r="D43" s="121" t="s">
        <v>134</v>
      </c>
      <c r="E43" s="63">
        <v>2</v>
      </c>
      <c r="F43" s="121">
        <v>400</v>
      </c>
      <c r="G43" s="122">
        <v>5</v>
      </c>
      <c r="M43" s="156" t="s">
        <v>61</v>
      </c>
      <c r="N43" s="111">
        <f t="shared" si="3"/>
        <v>2</v>
      </c>
      <c r="O43" s="24">
        <f t="shared" si="4"/>
        <v>9.5693779904306216E-3</v>
      </c>
      <c r="P43" s="26">
        <f t="shared" si="5"/>
        <v>5.6179775280898875E-3</v>
      </c>
    </row>
    <row r="44" spans="2:19" x14ac:dyDescent="0.15">
      <c r="B44" s="22"/>
      <c r="C44" s="47">
        <v>0.72569444444444453</v>
      </c>
      <c r="D44" s="121" t="s">
        <v>146</v>
      </c>
      <c r="E44" s="48">
        <v>5</v>
      </c>
      <c r="F44" s="121">
        <v>1600</v>
      </c>
      <c r="G44" s="122">
        <v>21</v>
      </c>
      <c r="M44" s="156" t="s">
        <v>62</v>
      </c>
      <c r="N44" s="111">
        <f t="shared" si="3"/>
        <v>1</v>
      </c>
      <c r="O44" s="24">
        <f t="shared" si="4"/>
        <v>4.7846889952153108E-3</v>
      </c>
      <c r="P44" s="26">
        <f t="shared" si="5"/>
        <v>2.8089887640449437E-3</v>
      </c>
      <c r="S44" s="1" t="s">
        <v>105</v>
      </c>
    </row>
    <row r="45" spans="2:19" x14ac:dyDescent="0.15">
      <c r="B45" s="22"/>
      <c r="C45" s="47">
        <v>0.72569444444444453</v>
      </c>
      <c r="D45" s="121" t="s">
        <v>126</v>
      </c>
      <c r="E45" s="63">
        <v>2</v>
      </c>
      <c r="F45" s="121">
        <v>400</v>
      </c>
      <c r="G45" s="122">
        <v>5</v>
      </c>
      <c r="M45" s="156" t="s">
        <v>7</v>
      </c>
      <c r="N45" s="110">
        <f t="shared" si="3"/>
        <v>10</v>
      </c>
      <c r="O45" s="24">
        <f t="shared" si="4"/>
        <v>4.784688995215311E-2</v>
      </c>
      <c r="P45" s="26">
        <f t="shared" si="5"/>
        <v>2.8089887640449437E-2</v>
      </c>
    </row>
    <row r="46" spans="2:19" x14ac:dyDescent="0.15">
      <c r="B46" s="22"/>
      <c r="C46" s="47">
        <v>0.79513888888888884</v>
      </c>
      <c r="D46" s="121" t="s">
        <v>147</v>
      </c>
      <c r="E46" s="48">
        <v>5</v>
      </c>
      <c r="F46" s="121">
        <v>1155</v>
      </c>
      <c r="G46" s="122">
        <v>15</v>
      </c>
      <c r="M46" s="156" t="s">
        <v>5</v>
      </c>
      <c r="N46" s="110">
        <f t="shared" si="3"/>
        <v>7</v>
      </c>
      <c r="O46" s="24">
        <f t="shared" si="4"/>
        <v>3.3492822966507178E-2</v>
      </c>
      <c r="P46" s="26">
        <f t="shared" si="5"/>
        <v>1.9662921348314606E-2</v>
      </c>
    </row>
    <row r="47" spans="2:19" ht="17.25" thickBot="1" x14ac:dyDescent="0.2">
      <c r="B47" s="64"/>
      <c r="C47" s="65">
        <v>0.7993055555555556</v>
      </c>
      <c r="D47" s="66" t="s">
        <v>148</v>
      </c>
      <c r="E47" s="79">
        <v>2</v>
      </c>
      <c r="F47" s="66">
        <v>652</v>
      </c>
      <c r="G47" s="69">
        <v>8</v>
      </c>
      <c r="M47" s="156" t="s">
        <v>10</v>
      </c>
      <c r="N47" s="112">
        <f t="shared" si="3"/>
        <v>12</v>
      </c>
      <c r="O47" s="24">
        <f t="shared" si="4"/>
        <v>5.7416267942583733E-2</v>
      </c>
      <c r="P47" s="26">
        <f t="shared" si="5"/>
        <v>3.3707865168539325E-2</v>
      </c>
    </row>
    <row r="48" spans="2:19" ht="17.25" thickBot="1" x14ac:dyDescent="0.2">
      <c r="B48" s="70" t="s">
        <v>0</v>
      </c>
      <c r="C48" s="71" t="s">
        <v>1</v>
      </c>
      <c r="D48" s="72" t="s">
        <v>2</v>
      </c>
      <c r="E48" s="72" t="s">
        <v>4</v>
      </c>
      <c r="F48" s="72" t="s">
        <v>8</v>
      </c>
      <c r="G48" s="74" t="s">
        <v>119</v>
      </c>
      <c r="H48" s="37"/>
      <c r="M48" s="156" t="s">
        <v>14</v>
      </c>
      <c r="N48" s="110">
        <f t="shared" si="3"/>
        <v>7</v>
      </c>
      <c r="O48" s="24">
        <f t="shared" si="4"/>
        <v>3.3492822966507178E-2</v>
      </c>
      <c r="P48" s="26">
        <f t="shared" si="5"/>
        <v>1.9662921348314606E-2</v>
      </c>
    </row>
    <row r="49" spans="2:16" x14ac:dyDescent="0.15">
      <c r="B49" s="38">
        <v>42620</v>
      </c>
      <c r="C49" s="39">
        <v>0.31805555555555554</v>
      </c>
      <c r="D49" s="40" t="s">
        <v>141</v>
      </c>
      <c r="E49" s="40">
        <v>10</v>
      </c>
      <c r="F49" s="40">
        <v>3200</v>
      </c>
      <c r="G49" s="77">
        <v>32</v>
      </c>
      <c r="M49" s="156" t="s">
        <v>23</v>
      </c>
      <c r="N49" s="111">
        <f t="shared" si="3"/>
        <v>3</v>
      </c>
      <c r="O49" s="24">
        <f t="shared" si="4"/>
        <v>1.4354066985645933E-2</v>
      </c>
      <c r="P49" s="26">
        <f t="shared" si="5"/>
        <v>8.4269662921348312E-3</v>
      </c>
    </row>
    <row r="50" spans="2:16" x14ac:dyDescent="0.15">
      <c r="B50" s="22"/>
      <c r="C50" s="47">
        <v>0.32291666666666669</v>
      </c>
      <c r="D50" s="121" t="s">
        <v>123</v>
      </c>
      <c r="E50" s="48">
        <v>5</v>
      </c>
      <c r="F50" s="121">
        <v>800</v>
      </c>
      <c r="G50" s="122">
        <v>10</v>
      </c>
      <c r="M50" s="156" t="s">
        <v>63</v>
      </c>
      <c r="N50" s="23">
        <f t="shared" si="3"/>
        <v>0</v>
      </c>
      <c r="O50" s="24">
        <f t="shared" si="4"/>
        <v>0</v>
      </c>
      <c r="P50" s="26">
        <f t="shared" si="5"/>
        <v>0</v>
      </c>
    </row>
    <row r="51" spans="2:16" x14ac:dyDescent="0.15">
      <c r="B51" s="22"/>
      <c r="C51" s="47">
        <v>0.32361111111111113</v>
      </c>
      <c r="D51" s="121" t="s">
        <v>149</v>
      </c>
      <c r="E51" s="48">
        <v>5</v>
      </c>
      <c r="F51" s="121">
        <v>1082</v>
      </c>
      <c r="G51" s="122">
        <v>14</v>
      </c>
      <c r="M51" s="156" t="s">
        <v>20</v>
      </c>
      <c r="N51" s="111">
        <f t="shared" si="3"/>
        <v>3</v>
      </c>
      <c r="O51" s="24">
        <f t="shared" si="4"/>
        <v>1.4354066985645933E-2</v>
      </c>
      <c r="P51" s="26">
        <f t="shared" si="5"/>
        <v>8.4269662921348312E-3</v>
      </c>
    </row>
    <row r="52" spans="2:16" x14ac:dyDescent="0.15">
      <c r="B52" s="22"/>
      <c r="C52" s="47">
        <v>0.3444444444444445</v>
      </c>
      <c r="D52" s="121" t="s">
        <v>143</v>
      </c>
      <c r="E52" s="48">
        <v>5</v>
      </c>
      <c r="F52" s="121">
        <v>916</v>
      </c>
      <c r="G52" s="122">
        <v>12</v>
      </c>
      <c r="M52" s="156" t="s">
        <v>64</v>
      </c>
      <c r="N52" s="111">
        <f t="shared" si="3"/>
        <v>2</v>
      </c>
      <c r="O52" s="24">
        <f t="shared" si="4"/>
        <v>9.5693779904306216E-3</v>
      </c>
      <c r="P52" s="26">
        <f t="shared" si="5"/>
        <v>5.6179775280898875E-3</v>
      </c>
    </row>
    <row r="53" spans="2:16" x14ac:dyDescent="0.15">
      <c r="B53" s="22"/>
      <c r="C53" s="47">
        <v>0.35138888888888892</v>
      </c>
      <c r="D53" s="121" t="s">
        <v>139</v>
      </c>
      <c r="E53" s="48">
        <v>5</v>
      </c>
      <c r="F53" s="121">
        <v>1080</v>
      </c>
      <c r="G53" s="122">
        <v>14</v>
      </c>
      <c r="M53" s="156" t="s">
        <v>11</v>
      </c>
      <c r="N53" s="110">
        <f t="shared" si="3"/>
        <v>5</v>
      </c>
      <c r="O53" s="24">
        <f t="shared" si="4"/>
        <v>2.3923444976076555E-2</v>
      </c>
      <c r="P53" s="26">
        <f t="shared" si="5"/>
        <v>1.4044943820224719E-2</v>
      </c>
    </row>
    <row r="54" spans="2:16" ht="17.25" thickBot="1" x14ac:dyDescent="0.2">
      <c r="B54" s="22"/>
      <c r="C54" s="47">
        <v>0.40138888888888885</v>
      </c>
      <c r="D54" s="121" t="s">
        <v>138</v>
      </c>
      <c r="E54" s="48">
        <v>5</v>
      </c>
      <c r="F54" s="121">
        <v>800</v>
      </c>
      <c r="G54" s="122">
        <v>10</v>
      </c>
      <c r="M54" s="157" t="s">
        <v>24</v>
      </c>
      <c r="N54" s="127">
        <f t="shared" si="3"/>
        <v>5</v>
      </c>
      <c r="O54" s="29">
        <f>N54/$N$55</f>
        <v>2.3923444976076555E-2</v>
      </c>
      <c r="P54" s="32">
        <f t="shared" si="5"/>
        <v>1.4044943820224719E-2</v>
      </c>
    </row>
    <row r="55" spans="2:16" ht="17.25" thickTop="1" x14ac:dyDescent="0.15">
      <c r="B55" s="22"/>
      <c r="C55" s="47">
        <v>0.42291666666666666</v>
      </c>
      <c r="D55" s="121" t="s">
        <v>150</v>
      </c>
      <c r="E55" s="63">
        <v>2</v>
      </c>
      <c r="F55" s="121">
        <v>694</v>
      </c>
      <c r="G55" s="122">
        <v>9</v>
      </c>
      <c r="N55" s="1">
        <f>SUM(N15:N54)</f>
        <v>209</v>
      </c>
    </row>
    <row r="56" spans="2:16" x14ac:dyDescent="0.15">
      <c r="B56" s="22"/>
      <c r="C56" s="47">
        <v>0.42291666666666666</v>
      </c>
      <c r="D56" s="121" t="s">
        <v>142</v>
      </c>
      <c r="E56" s="63">
        <v>2</v>
      </c>
      <c r="F56" s="121">
        <v>550</v>
      </c>
      <c r="G56" s="122">
        <v>7</v>
      </c>
    </row>
    <row r="57" spans="2:16" x14ac:dyDescent="0.15">
      <c r="B57" s="22"/>
      <c r="C57" s="47">
        <v>0.71527777777777779</v>
      </c>
      <c r="D57" s="121" t="s">
        <v>127</v>
      </c>
      <c r="E57" s="48">
        <v>5</v>
      </c>
      <c r="F57" s="121">
        <v>978</v>
      </c>
      <c r="G57" s="122">
        <v>13</v>
      </c>
    </row>
    <row r="58" spans="2:16" x14ac:dyDescent="0.15">
      <c r="B58" s="22"/>
      <c r="C58" s="47">
        <v>0.74513888888888891</v>
      </c>
      <c r="D58" s="121" t="s">
        <v>151</v>
      </c>
      <c r="E58" s="48">
        <v>5</v>
      </c>
      <c r="F58" s="121">
        <v>1147</v>
      </c>
      <c r="G58" s="122">
        <v>15</v>
      </c>
    </row>
    <row r="59" spans="2:16" ht="17.25" thickBot="1" x14ac:dyDescent="0.2">
      <c r="B59" s="22"/>
      <c r="C59" s="47">
        <v>0.74513888888888891</v>
      </c>
      <c r="D59" s="121" t="s">
        <v>136</v>
      </c>
      <c r="E59" s="48">
        <v>5</v>
      </c>
      <c r="F59" s="121">
        <v>801</v>
      </c>
      <c r="G59" s="122">
        <v>10</v>
      </c>
    </row>
    <row r="60" spans="2:16" ht="18" thickTop="1" thickBot="1" x14ac:dyDescent="0.2">
      <c r="B60" s="33" t="s">
        <v>0</v>
      </c>
      <c r="C60" s="34" t="s">
        <v>1</v>
      </c>
      <c r="D60" s="35" t="s">
        <v>2</v>
      </c>
      <c r="E60" s="35" t="s">
        <v>4</v>
      </c>
      <c r="F60" s="35" t="s">
        <v>8</v>
      </c>
      <c r="G60" s="36" t="s">
        <v>119</v>
      </c>
      <c r="H60" s="37"/>
    </row>
    <row r="61" spans="2:16" x14ac:dyDescent="0.15">
      <c r="B61" s="38">
        <v>42621</v>
      </c>
      <c r="C61" s="39">
        <v>0.34513888888888888</v>
      </c>
      <c r="D61" s="40" t="s">
        <v>133</v>
      </c>
      <c r="E61" s="80">
        <v>2</v>
      </c>
      <c r="F61" s="40">
        <v>800</v>
      </c>
      <c r="G61" s="42">
        <v>10</v>
      </c>
    </row>
    <row r="62" spans="2:16" x14ac:dyDescent="0.15">
      <c r="B62" s="46"/>
      <c r="C62" s="47">
        <v>0.3527777777777778</v>
      </c>
      <c r="D62" s="121" t="s">
        <v>126</v>
      </c>
      <c r="E62" s="63">
        <v>2</v>
      </c>
      <c r="F62" s="121">
        <v>701</v>
      </c>
      <c r="G62" s="122">
        <v>9</v>
      </c>
    </row>
    <row r="63" spans="2:16" x14ac:dyDescent="0.15">
      <c r="B63" s="57"/>
      <c r="C63" s="47">
        <v>0.48333333333333334</v>
      </c>
      <c r="D63" s="121" t="s">
        <v>152</v>
      </c>
      <c r="E63" s="48">
        <v>5</v>
      </c>
      <c r="F63" s="121">
        <v>1282</v>
      </c>
      <c r="G63" s="122">
        <v>17</v>
      </c>
    </row>
    <row r="64" spans="2:16" x14ac:dyDescent="0.15">
      <c r="B64" s="22"/>
      <c r="C64" s="47">
        <v>0.48333333333333334</v>
      </c>
      <c r="D64" s="121" t="s">
        <v>153</v>
      </c>
      <c r="E64" s="63">
        <v>2</v>
      </c>
      <c r="F64" s="121">
        <v>702</v>
      </c>
      <c r="G64" s="122">
        <v>9</v>
      </c>
    </row>
    <row r="65" spans="2:8" x14ac:dyDescent="0.15">
      <c r="B65" s="22"/>
      <c r="C65" s="47">
        <v>0.48541666666666666</v>
      </c>
      <c r="D65" s="121" t="s">
        <v>154</v>
      </c>
      <c r="E65" s="48">
        <v>5</v>
      </c>
      <c r="F65" s="121">
        <v>1301</v>
      </c>
      <c r="G65" s="122">
        <v>17</v>
      </c>
    </row>
    <row r="66" spans="2:8" x14ac:dyDescent="0.15">
      <c r="B66" s="22"/>
      <c r="C66" s="47">
        <v>0.70138888888888884</v>
      </c>
      <c r="D66" s="121" t="s">
        <v>155</v>
      </c>
      <c r="E66" s="121">
        <v>10</v>
      </c>
      <c r="F66" s="121">
        <v>2982</v>
      </c>
      <c r="G66" s="122">
        <v>29</v>
      </c>
    </row>
    <row r="67" spans="2:8" ht="17.25" thickBot="1" x14ac:dyDescent="0.2">
      <c r="B67" s="81"/>
      <c r="C67" s="82">
        <v>0.70138888888888884</v>
      </c>
      <c r="D67" s="68" t="s">
        <v>129</v>
      </c>
      <c r="E67" s="67">
        <v>5</v>
      </c>
      <c r="F67" s="121">
        <v>1279</v>
      </c>
      <c r="G67" s="122">
        <v>17</v>
      </c>
    </row>
    <row r="68" spans="2:8" ht="17.25" thickBot="1" x14ac:dyDescent="0.2">
      <c r="B68" s="83" t="s">
        <v>0</v>
      </c>
      <c r="C68" s="84" t="s">
        <v>1</v>
      </c>
      <c r="D68" s="73" t="s">
        <v>2</v>
      </c>
      <c r="E68" s="73" t="s">
        <v>4</v>
      </c>
      <c r="F68" s="73" t="s">
        <v>8</v>
      </c>
      <c r="G68" s="74" t="s">
        <v>22</v>
      </c>
      <c r="H68" s="37"/>
    </row>
    <row r="69" spans="2:8" x14ac:dyDescent="0.15">
      <c r="B69" s="38">
        <v>42622</v>
      </c>
      <c r="C69" s="39">
        <v>0.32916666666666666</v>
      </c>
      <c r="D69" s="40" t="s">
        <v>156</v>
      </c>
      <c r="E69" s="85">
        <v>5</v>
      </c>
      <c r="F69" s="76">
        <v>1383</v>
      </c>
      <c r="G69" s="77">
        <v>18</v>
      </c>
    </row>
    <row r="70" spans="2:8" x14ac:dyDescent="0.15">
      <c r="B70" s="22"/>
      <c r="C70" s="47">
        <v>0.32916666666666666</v>
      </c>
      <c r="D70" s="121" t="s">
        <v>146</v>
      </c>
      <c r="E70" s="48">
        <v>5</v>
      </c>
      <c r="F70" s="121">
        <v>1600</v>
      </c>
      <c r="G70" s="122">
        <v>21</v>
      </c>
    </row>
    <row r="71" spans="2:8" x14ac:dyDescent="0.15">
      <c r="B71" s="22"/>
      <c r="C71" s="47">
        <v>0.40277777777777773</v>
      </c>
      <c r="D71" s="121" t="s">
        <v>132</v>
      </c>
      <c r="E71" s="63">
        <v>2</v>
      </c>
      <c r="F71" s="121">
        <v>716</v>
      </c>
      <c r="G71" s="122">
        <v>9</v>
      </c>
    </row>
    <row r="72" spans="2:8" x14ac:dyDescent="0.15">
      <c r="B72" s="22"/>
      <c r="C72" s="47">
        <v>0.40277777777777773</v>
      </c>
      <c r="D72" s="121" t="s">
        <v>157</v>
      </c>
      <c r="E72" s="63">
        <v>2</v>
      </c>
      <c r="F72" s="121">
        <v>445</v>
      </c>
      <c r="G72" s="122">
        <v>5</v>
      </c>
    </row>
    <row r="73" spans="2:8" x14ac:dyDescent="0.15">
      <c r="B73" s="22"/>
      <c r="C73" s="47">
        <v>0.5444444444444444</v>
      </c>
      <c r="D73" s="121" t="s">
        <v>158</v>
      </c>
      <c r="E73" s="48">
        <v>5</v>
      </c>
      <c r="F73" s="121"/>
      <c r="G73" s="122"/>
    </row>
    <row r="74" spans="2:8" x14ac:dyDescent="0.15">
      <c r="B74" s="22"/>
      <c r="C74" s="47">
        <v>0.5444444444444444</v>
      </c>
      <c r="D74" s="121" t="s">
        <v>159</v>
      </c>
      <c r="E74" s="48">
        <v>5</v>
      </c>
      <c r="F74" s="121">
        <v>1106</v>
      </c>
      <c r="G74" s="122">
        <v>14</v>
      </c>
    </row>
    <row r="75" spans="2:8" x14ac:dyDescent="0.15">
      <c r="B75" s="22"/>
      <c r="C75" s="47">
        <v>0.5444444444444444</v>
      </c>
      <c r="D75" s="121" t="s">
        <v>123</v>
      </c>
      <c r="E75" s="48">
        <v>5</v>
      </c>
      <c r="F75" s="121">
        <v>1600</v>
      </c>
      <c r="G75" s="122">
        <v>21</v>
      </c>
    </row>
    <row r="76" spans="2:8" x14ac:dyDescent="0.15">
      <c r="B76" s="22"/>
      <c r="C76" s="47">
        <v>0.5444444444444444</v>
      </c>
      <c r="D76" s="121" t="s">
        <v>145</v>
      </c>
      <c r="E76" s="48">
        <v>5</v>
      </c>
      <c r="F76" s="121">
        <v>800</v>
      </c>
      <c r="G76" s="122">
        <v>10</v>
      </c>
    </row>
    <row r="77" spans="2:8" x14ac:dyDescent="0.15">
      <c r="B77" s="22"/>
      <c r="C77" s="47">
        <v>0.5541666666666667</v>
      </c>
      <c r="D77" s="121" t="s">
        <v>135</v>
      </c>
      <c r="E77" s="63">
        <v>2</v>
      </c>
      <c r="F77" s="121">
        <v>800</v>
      </c>
      <c r="G77" s="122">
        <v>10</v>
      </c>
    </row>
    <row r="78" spans="2:8" x14ac:dyDescent="0.15">
      <c r="B78" s="81"/>
      <c r="C78" s="82">
        <v>0.55833333333333335</v>
      </c>
      <c r="D78" s="68" t="s">
        <v>160</v>
      </c>
      <c r="E78" s="67">
        <v>5</v>
      </c>
      <c r="F78" s="68">
        <v>1595</v>
      </c>
      <c r="G78" s="69">
        <v>21</v>
      </c>
    </row>
    <row r="79" spans="2:8" x14ac:dyDescent="0.15">
      <c r="B79" s="46"/>
      <c r="C79" s="47">
        <v>0.55902777777777779</v>
      </c>
      <c r="D79" s="121" t="s">
        <v>161</v>
      </c>
      <c r="E79" s="48">
        <v>5</v>
      </c>
      <c r="F79" s="121">
        <v>884</v>
      </c>
      <c r="G79" s="122">
        <v>11</v>
      </c>
    </row>
    <row r="80" spans="2:8" x14ac:dyDescent="0.15">
      <c r="B80" s="22"/>
      <c r="C80" s="47">
        <v>0.85763888888888884</v>
      </c>
      <c r="D80" s="121" t="s">
        <v>162</v>
      </c>
      <c r="E80" s="48">
        <v>5</v>
      </c>
      <c r="F80" s="121">
        <v>1427</v>
      </c>
      <c r="G80" s="122">
        <v>19</v>
      </c>
    </row>
    <row r="81" spans="2:8" x14ac:dyDescent="0.15">
      <c r="B81" s="22"/>
      <c r="C81" s="47">
        <v>0.87291666666666667</v>
      </c>
      <c r="D81" s="121" t="s">
        <v>163</v>
      </c>
      <c r="E81" s="121">
        <v>10</v>
      </c>
      <c r="F81" s="121">
        <v>1600</v>
      </c>
      <c r="G81" s="122">
        <v>16</v>
      </c>
    </row>
    <row r="82" spans="2:8" x14ac:dyDescent="0.15">
      <c r="B82" s="22"/>
      <c r="C82" s="47">
        <v>0.87638888888888899</v>
      </c>
      <c r="D82" s="121" t="s">
        <v>164</v>
      </c>
      <c r="E82" s="63">
        <v>2</v>
      </c>
      <c r="F82" s="121">
        <v>735</v>
      </c>
      <c r="G82" s="122">
        <v>9</v>
      </c>
    </row>
    <row r="83" spans="2:8" ht="17.25" thickBot="1" x14ac:dyDescent="0.2">
      <c r="B83" s="22"/>
      <c r="C83" s="47">
        <v>0.89375000000000004</v>
      </c>
      <c r="D83" s="121" t="s">
        <v>134</v>
      </c>
      <c r="E83" s="63">
        <v>2</v>
      </c>
      <c r="F83" s="121">
        <v>411</v>
      </c>
      <c r="G83" s="122">
        <v>5</v>
      </c>
    </row>
    <row r="84" spans="2:8" ht="17.25" thickBot="1" x14ac:dyDescent="0.2">
      <c r="B84" s="83" t="s">
        <v>0</v>
      </c>
      <c r="C84" s="84" t="s">
        <v>1</v>
      </c>
      <c r="D84" s="73" t="s">
        <v>2</v>
      </c>
      <c r="E84" s="73" t="s">
        <v>4</v>
      </c>
      <c r="F84" s="73" t="s">
        <v>8</v>
      </c>
      <c r="G84" s="74" t="s">
        <v>22</v>
      </c>
      <c r="H84" s="37"/>
    </row>
    <row r="85" spans="2:8" x14ac:dyDescent="0.15">
      <c r="B85" s="46">
        <v>42623</v>
      </c>
      <c r="C85" s="47">
        <v>0.43194444444444446</v>
      </c>
      <c r="D85" s="121" t="s">
        <v>135</v>
      </c>
      <c r="E85" s="63">
        <v>2</v>
      </c>
      <c r="F85" s="121">
        <v>790</v>
      </c>
      <c r="G85" s="122">
        <v>10</v>
      </c>
    </row>
    <row r="86" spans="2:8" x14ac:dyDescent="0.15">
      <c r="B86" s="22"/>
      <c r="C86" s="47">
        <v>0.48055555555555557</v>
      </c>
      <c r="D86" s="121" t="s">
        <v>165</v>
      </c>
      <c r="E86" s="48">
        <v>5</v>
      </c>
      <c r="F86" s="121">
        <v>1192</v>
      </c>
      <c r="G86" s="122">
        <v>15</v>
      </c>
    </row>
    <row r="87" spans="2:8" x14ac:dyDescent="0.15">
      <c r="B87" s="22"/>
      <c r="C87" s="47">
        <v>0.48333333333333334</v>
      </c>
      <c r="D87" s="121" t="s">
        <v>134</v>
      </c>
      <c r="E87" s="63">
        <v>2</v>
      </c>
      <c r="F87" s="121">
        <v>630</v>
      </c>
      <c r="G87" s="122">
        <v>8</v>
      </c>
    </row>
    <row r="88" spans="2:8" x14ac:dyDescent="0.15">
      <c r="B88" s="22"/>
      <c r="C88" s="47">
        <v>0.4993055555555555</v>
      </c>
      <c r="D88" s="121" t="s">
        <v>166</v>
      </c>
      <c r="E88" s="48">
        <v>5</v>
      </c>
      <c r="F88" s="121">
        <v>1521</v>
      </c>
      <c r="G88" s="122">
        <v>20</v>
      </c>
    </row>
    <row r="89" spans="2:8" x14ac:dyDescent="0.15">
      <c r="B89" s="22"/>
      <c r="C89" s="47">
        <v>0.59236111111111112</v>
      </c>
      <c r="D89" s="121" t="s">
        <v>130</v>
      </c>
      <c r="E89" s="48">
        <v>5</v>
      </c>
      <c r="F89" s="121">
        <v>800</v>
      </c>
      <c r="G89" s="122">
        <v>10</v>
      </c>
    </row>
    <row r="90" spans="2:8" x14ac:dyDescent="0.15">
      <c r="B90" s="22"/>
      <c r="C90" s="47">
        <v>0.70347222222222217</v>
      </c>
      <c r="D90" s="121" t="s">
        <v>154</v>
      </c>
      <c r="E90" s="48">
        <v>5</v>
      </c>
      <c r="F90" s="121">
        <v>800</v>
      </c>
      <c r="G90" s="122">
        <v>10</v>
      </c>
    </row>
    <row r="91" spans="2:8" x14ac:dyDescent="0.15">
      <c r="B91" s="22"/>
      <c r="C91" s="47">
        <v>0.70347222222222217</v>
      </c>
      <c r="D91" s="121" t="s">
        <v>162</v>
      </c>
      <c r="E91" s="48">
        <v>5</v>
      </c>
      <c r="F91" s="121">
        <v>1332</v>
      </c>
      <c r="G91" s="122">
        <v>17</v>
      </c>
    </row>
    <row r="92" spans="2:8" x14ac:dyDescent="0.15">
      <c r="B92" s="22"/>
      <c r="C92" s="47">
        <v>0.70347222222222217</v>
      </c>
      <c r="D92" s="121" t="s">
        <v>147</v>
      </c>
      <c r="E92" s="48">
        <v>5</v>
      </c>
      <c r="F92" s="121">
        <v>1139</v>
      </c>
      <c r="G92" s="122">
        <v>15</v>
      </c>
    </row>
    <row r="93" spans="2:8" ht="17.25" thickBot="1" x14ac:dyDescent="0.2">
      <c r="B93" s="22"/>
      <c r="C93" s="47">
        <v>0.70347222222222217</v>
      </c>
      <c r="D93" s="121" t="s">
        <v>139</v>
      </c>
      <c r="E93" s="48">
        <v>5</v>
      </c>
      <c r="F93" s="121">
        <v>800</v>
      </c>
      <c r="G93" s="122">
        <v>10</v>
      </c>
    </row>
    <row r="94" spans="2:8" ht="17.25" thickBot="1" x14ac:dyDescent="0.2">
      <c r="B94" s="83" t="s">
        <v>0</v>
      </c>
      <c r="C94" s="84" t="s">
        <v>1</v>
      </c>
      <c r="D94" s="73" t="s">
        <v>2</v>
      </c>
      <c r="E94" s="73" t="s">
        <v>4</v>
      </c>
      <c r="F94" s="73" t="s">
        <v>8</v>
      </c>
      <c r="G94" s="74" t="s">
        <v>22</v>
      </c>
      <c r="H94" s="37"/>
    </row>
    <row r="95" spans="2:8" x14ac:dyDescent="0.15">
      <c r="B95" s="46">
        <v>42625</v>
      </c>
      <c r="C95" s="47">
        <v>0.46527777777777773</v>
      </c>
      <c r="D95" s="121" t="s">
        <v>152</v>
      </c>
      <c r="E95" s="48">
        <v>5</v>
      </c>
      <c r="F95" s="121">
        <v>1600</v>
      </c>
      <c r="G95" s="122">
        <v>21</v>
      </c>
    </row>
    <row r="96" spans="2:8" x14ac:dyDescent="0.15">
      <c r="B96" s="22"/>
      <c r="C96" s="47">
        <v>0.46597222222222223</v>
      </c>
      <c r="D96" s="121" t="s">
        <v>124</v>
      </c>
      <c r="E96" s="48">
        <v>5</v>
      </c>
      <c r="F96" s="121">
        <v>1245</v>
      </c>
      <c r="G96" s="122">
        <v>16</v>
      </c>
    </row>
    <row r="97" spans="2:8" x14ac:dyDescent="0.15">
      <c r="B97" s="22"/>
      <c r="C97" s="47">
        <v>0.46597222222222223</v>
      </c>
      <c r="D97" s="121" t="s">
        <v>161</v>
      </c>
      <c r="E97" s="48">
        <v>5</v>
      </c>
      <c r="F97" s="121">
        <v>1478</v>
      </c>
      <c r="G97" s="122">
        <v>19</v>
      </c>
    </row>
    <row r="98" spans="2:8" x14ac:dyDescent="0.15">
      <c r="B98" s="22"/>
      <c r="C98" s="47">
        <v>0.52777777777777779</v>
      </c>
      <c r="D98" s="121" t="s">
        <v>126</v>
      </c>
      <c r="E98" s="63">
        <v>2</v>
      </c>
      <c r="F98" s="121">
        <v>653</v>
      </c>
      <c r="G98" s="122">
        <v>8</v>
      </c>
    </row>
    <row r="99" spans="2:8" ht="17.25" thickBot="1" x14ac:dyDescent="0.2">
      <c r="B99" s="22"/>
      <c r="C99" s="47">
        <v>0.52777777777777779</v>
      </c>
      <c r="D99" s="121" t="s">
        <v>154</v>
      </c>
      <c r="E99" s="48">
        <v>5</v>
      </c>
      <c r="F99" s="121">
        <v>800</v>
      </c>
      <c r="G99" s="122">
        <v>10</v>
      </c>
    </row>
    <row r="100" spans="2:8" ht="17.25" thickBot="1" x14ac:dyDescent="0.2">
      <c r="B100" s="83" t="s">
        <v>0</v>
      </c>
      <c r="C100" s="84" t="s">
        <v>1</v>
      </c>
      <c r="D100" s="73" t="s">
        <v>2</v>
      </c>
      <c r="E100" s="73" t="s">
        <v>4</v>
      </c>
      <c r="F100" s="73" t="s">
        <v>8</v>
      </c>
      <c r="G100" s="74" t="s">
        <v>22</v>
      </c>
      <c r="H100" s="37"/>
    </row>
    <row r="101" spans="2:8" x14ac:dyDescent="0.15">
      <c r="B101" s="46">
        <v>42626</v>
      </c>
      <c r="C101" s="47">
        <v>0.74791666666666667</v>
      </c>
      <c r="D101" s="121" t="s">
        <v>130</v>
      </c>
      <c r="E101" s="48">
        <v>5</v>
      </c>
      <c r="F101" s="121">
        <v>800</v>
      </c>
      <c r="G101" s="122">
        <v>10</v>
      </c>
    </row>
    <row r="102" spans="2:8" ht="17.25" thickBot="1" x14ac:dyDescent="0.2">
      <c r="B102" s="22"/>
      <c r="C102" s="47">
        <v>0.74791666666666667</v>
      </c>
      <c r="D102" s="121" t="s">
        <v>128</v>
      </c>
      <c r="E102" s="63">
        <v>2</v>
      </c>
      <c r="F102" s="121">
        <v>641</v>
      </c>
      <c r="G102" s="122">
        <v>8</v>
      </c>
    </row>
    <row r="103" spans="2:8" ht="17.25" thickBot="1" x14ac:dyDescent="0.2">
      <c r="B103" s="83" t="s">
        <v>0</v>
      </c>
      <c r="C103" s="84" t="s">
        <v>1</v>
      </c>
      <c r="D103" s="73" t="s">
        <v>2</v>
      </c>
      <c r="E103" s="73" t="s">
        <v>4</v>
      </c>
      <c r="F103" s="73" t="s">
        <v>8</v>
      </c>
      <c r="G103" s="74" t="s">
        <v>22</v>
      </c>
      <c r="H103" s="37"/>
    </row>
    <row r="104" spans="2:8" ht="17.25" thickBot="1" x14ac:dyDescent="0.2">
      <c r="B104" s="46">
        <v>42627</v>
      </c>
      <c r="C104" s="47">
        <v>0.77847222222222223</v>
      </c>
      <c r="D104" s="121" t="s">
        <v>132</v>
      </c>
      <c r="E104" s="63">
        <v>2</v>
      </c>
      <c r="F104" s="121">
        <v>725</v>
      </c>
      <c r="G104" s="122">
        <v>9</v>
      </c>
    </row>
    <row r="105" spans="2:8" ht="17.25" thickBot="1" x14ac:dyDescent="0.2">
      <c r="B105" s="83" t="s">
        <v>0</v>
      </c>
      <c r="C105" s="84" t="s">
        <v>1</v>
      </c>
      <c r="D105" s="73" t="s">
        <v>2</v>
      </c>
      <c r="E105" s="73" t="s">
        <v>4</v>
      </c>
      <c r="F105" s="73" t="s">
        <v>8</v>
      </c>
      <c r="G105" s="74" t="s">
        <v>22</v>
      </c>
      <c r="H105" s="37"/>
    </row>
    <row r="106" spans="2:8" x14ac:dyDescent="0.15">
      <c r="B106" s="46">
        <v>42628</v>
      </c>
      <c r="C106" s="47">
        <v>0.41388888888888892</v>
      </c>
      <c r="D106" s="121" t="s">
        <v>167</v>
      </c>
      <c r="E106" s="48">
        <v>5</v>
      </c>
      <c r="F106" s="121">
        <v>800</v>
      </c>
      <c r="G106" s="122">
        <v>10</v>
      </c>
    </row>
    <row r="107" spans="2:8" x14ac:dyDescent="0.15">
      <c r="B107" s="22"/>
      <c r="C107" s="47">
        <v>0.94652777777777775</v>
      </c>
      <c r="D107" s="121" t="s">
        <v>142</v>
      </c>
      <c r="E107" s="63">
        <v>2</v>
      </c>
      <c r="F107" s="121">
        <v>472</v>
      </c>
      <c r="G107" s="122">
        <v>6</v>
      </c>
    </row>
    <row r="108" spans="2:8" x14ac:dyDescent="0.15">
      <c r="B108" s="22"/>
      <c r="C108" s="47">
        <v>0.9784722222222223</v>
      </c>
      <c r="D108" s="121" t="s">
        <v>168</v>
      </c>
      <c r="E108" s="48">
        <v>5</v>
      </c>
      <c r="F108" s="121">
        <v>914</v>
      </c>
      <c r="G108" s="122">
        <v>12</v>
      </c>
    </row>
    <row r="109" spans="2:8" x14ac:dyDescent="0.15">
      <c r="B109" s="22"/>
      <c r="C109" s="47">
        <v>0.9784722222222223</v>
      </c>
      <c r="D109" s="121" t="s">
        <v>121</v>
      </c>
      <c r="E109" s="48">
        <v>5</v>
      </c>
      <c r="F109" s="121">
        <v>1527</v>
      </c>
      <c r="G109" s="122">
        <v>20</v>
      </c>
    </row>
    <row r="110" spans="2:8" x14ac:dyDescent="0.15">
      <c r="B110" s="22"/>
      <c r="C110" s="47">
        <v>0.97986111111111107</v>
      </c>
      <c r="D110" s="121" t="s">
        <v>145</v>
      </c>
      <c r="E110" s="48">
        <v>5</v>
      </c>
      <c r="F110" s="121">
        <v>1223</v>
      </c>
      <c r="G110" s="122">
        <v>16</v>
      </c>
    </row>
    <row r="111" spans="2:8" x14ac:dyDescent="0.15">
      <c r="B111" s="22"/>
      <c r="C111" s="47">
        <v>0.98263888888888884</v>
      </c>
      <c r="D111" s="121" t="s">
        <v>137</v>
      </c>
      <c r="E111" s="48">
        <v>5</v>
      </c>
      <c r="F111" s="121">
        <v>1503</v>
      </c>
      <c r="G111" s="122">
        <v>20</v>
      </c>
    </row>
    <row r="112" spans="2:8" x14ac:dyDescent="0.15">
      <c r="B112" s="22"/>
      <c r="C112" s="47">
        <v>0.98333333333333339</v>
      </c>
      <c r="D112" s="121" t="s">
        <v>127</v>
      </c>
      <c r="E112" s="48">
        <v>5</v>
      </c>
      <c r="F112" s="121">
        <v>1600</v>
      </c>
      <c r="G112" s="122">
        <v>21</v>
      </c>
    </row>
    <row r="113" spans="2:8" x14ac:dyDescent="0.15">
      <c r="B113" s="22"/>
      <c r="C113" s="47">
        <v>0.98333333333333339</v>
      </c>
      <c r="D113" s="121" t="s">
        <v>169</v>
      </c>
      <c r="E113" s="48">
        <v>5</v>
      </c>
      <c r="F113" s="121">
        <v>1315</v>
      </c>
      <c r="G113" s="122">
        <v>17</v>
      </c>
    </row>
    <row r="114" spans="2:8" x14ac:dyDescent="0.15">
      <c r="B114" s="22"/>
      <c r="C114" s="47">
        <v>0.98333333333333339</v>
      </c>
      <c r="D114" s="121" t="s">
        <v>159</v>
      </c>
      <c r="E114" s="48">
        <v>5</v>
      </c>
      <c r="F114" s="121">
        <v>1116</v>
      </c>
      <c r="G114" s="122">
        <v>14</v>
      </c>
    </row>
    <row r="115" spans="2:8" ht="17.25" thickBot="1" x14ac:dyDescent="0.2">
      <c r="B115" s="22"/>
      <c r="C115" s="47">
        <v>0.98611111111111116</v>
      </c>
      <c r="D115" s="121" t="s">
        <v>151</v>
      </c>
      <c r="E115" s="48">
        <v>5</v>
      </c>
      <c r="F115" s="121">
        <v>1167</v>
      </c>
      <c r="G115" s="122">
        <v>15</v>
      </c>
    </row>
    <row r="116" spans="2:8" ht="18" thickTop="1" thickBot="1" x14ac:dyDescent="0.2">
      <c r="B116" s="33" t="s">
        <v>0</v>
      </c>
      <c r="C116" s="34" t="s">
        <v>1</v>
      </c>
      <c r="D116" s="35" t="s">
        <v>2</v>
      </c>
      <c r="E116" s="35" t="s">
        <v>4</v>
      </c>
      <c r="F116" s="35" t="s">
        <v>8</v>
      </c>
      <c r="G116" s="36" t="s">
        <v>119</v>
      </c>
      <c r="H116" s="37"/>
    </row>
    <row r="117" spans="2:8" x14ac:dyDescent="0.15">
      <c r="B117" s="38">
        <v>42629</v>
      </c>
      <c r="C117" s="39">
        <v>2.7777777777777779E-3</v>
      </c>
      <c r="D117" s="40" t="s">
        <v>126</v>
      </c>
      <c r="E117" s="80">
        <v>2</v>
      </c>
      <c r="F117" s="40">
        <v>752</v>
      </c>
      <c r="G117" s="42">
        <v>10</v>
      </c>
    </row>
    <row r="118" spans="2:8" x14ac:dyDescent="0.15">
      <c r="B118" s="46"/>
      <c r="C118" s="47">
        <v>1.2500000000000001E-2</v>
      </c>
      <c r="D118" s="121" t="s">
        <v>135</v>
      </c>
      <c r="E118" s="63">
        <v>2</v>
      </c>
      <c r="F118" s="121">
        <v>400</v>
      </c>
      <c r="G118" s="122">
        <v>5</v>
      </c>
    </row>
    <row r="119" spans="2:8" x14ac:dyDescent="0.15">
      <c r="B119" s="46"/>
      <c r="C119" s="47">
        <v>0.36388888888888887</v>
      </c>
      <c r="D119" s="121" t="s">
        <v>170</v>
      </c>
      <c r="E119" s="86">
        <v>10</v>
      </c>
      <c r="F119" s="121">
        <v>3063</v>
      </c>
      <c r="G119" s="122">
        <v>30</v>
      </c>
    </row>
    <row r="120" spans="2:8" x14ac:dyDescent="0.15">
      <c r="B120" s="46"/>
      <c r="C120" s="47">
        <v>0.38263888888888892</v>
      </c>
      <c r="D120" s="121" t="s">
        <v>139</v>
      </c>
      <c r="E120" s="48">
        <v>5</v>
      </c>
      <c r="F120" s="121">
        <v>1256</v>
      </c>
      <c r="G120" s="122">
        <v>16</v>
      </c>
    </row>
    <row r="121" spans="2:8" x14ac:dyDescent="0.15">
      <c r="B121" s="46"/>
      <c r="C121" s="47">
        <v>0.47291666666666665</v>
      </c>
      <c r="D121" s="121" t="s">
        <v>137</v>
      </c>
      <c r="E121" s="48">
        <v>5</v>
      </c>
      <c r="F121" s="121">
        <v>982</v>
      </c>
      <c r="G121" s="122">
        <v>13</v>
      </c>
    </row>
    <row r="122" spans="2:8" x14ac:dyDescent="0.15">
      <c r="B122" s="46"/>
      <c r="C122" s="47">
        <v>0.47361111111111115</v>
      </c>
      <c r="D122" s="121" t="s">
        <v>168</v>
      </c>
      <c r="E122" s="48">
        <v>5</v>
      </c>
      <c r="F122" s="121"/>
      <c r="G122" s="122"/>
    </row>
    <row r="123" spans="2:8" x14ac:dyDescent="0.15">
      <c r="B123" s="46"/>
      <c r="C123" s="47">
        <v>0.47361111111111115</v>
      </c>
      <c r="D123" s="121" t="s">
        <v>131</v>
      </c>
      <c r="E123" s="48">
        <v>5</v>
      </c>
      <c r="F123" s="121">
        <v>800</v>
      </c>
      <c r="G123" s="122">
        <v>10</v>
      </c>
    </row>
    <row r="124" spans="2:8" x14ac:dyDescent="0.15">
      <c r="B124" s="46"/>
      <c r="C124" s="47">
        <v>0.48541666666666666</v>
      </c>
      <c r="D124" s="121" t="s">
        <v>130</v>
      </c>
      <c r="E124" s="48">
        <v>5</v>
      </c>
      <c r="F124" s="121">
        <v>1600</v>
      </c>
      <c r="G124" s="122">
        <v>21</v>
      </c>
    </row>
    <row r="125" spans="2:8" x14ac:dyDescent="0.15">
      <c r="B125" s="46"/>
      <c r="C125" s="47">
        <v>0.49791666666666662</v>
      </c>
      <c r="D125" s="121" t="s">
        <v>154</v>
      </c>
      <c r="E125" s="48">
        <v>5</v>
      </c>
      <c r="F125" s="121">
        <v>1020</v>
      </c>
      <c r="G125" s="122">
        <v>13</v>
      </c>
    </row>
    <row r="126" spans="2:8" x14ac:dyDescent="0.15">
      <c r="B126" s="46"/>
      <c r="C126" s="47">
        <v>0.59861111111111109</v>
      </c>
      <c r="D126" s="121" t="s">
        <v>171</v>
      </c>
      <c r="E126" s="86">
        <v>10</v>
      </c>
      <c r="F126" s="121">
        <v>3200</v>
      </c>
      <c r="G126" s="122">
        <v>32</v>
      </c>
    </row>
    <row r="127" spans="2:8" ht="17.25" thickBot="1" x14ac:dyDescent="0.2">
      <c r="B127" s="87"/>
      <c r="C127" s="82">
        <v>0.8833333333333333</v>
      </c>
      <c r="D127" s="68" t="s">
        <v>172</v>
      </c>
      <c r="E127" s="88">
        <v>10</v>
      </c>
      <c r="F127" s="68">
        <v>2427</v>
      </c>
      <c r="G127" s="69">
        <v>24</v>
      </c>
    </row>
    <row r="128" spans="2:8" ht="17.25" thickBot="1" x14ac:dyDescent="0.2">
      <c r="B128" s="83" t="s">
        <v>0</v>
      </c>
      <c r="C128" s="84" t="s">
        <v>1</v>
      </c>
      <c r="D128" s="73" t="s">
        <v>2</v>
      </c>
      <c r="E128" s="73" t="s">
        <v>4</v>
      </c>
      <c r="F128" s="73" t="s">
        <v>8</v>
      </c>
      <c r="G128" s="74" t="s">
        <v>119</v>
      </c>
      <c r="H128" s="37"/>
    </row>
    <row r="129" spans="2:7" x14ac:dyDescent="0.15">
      <c r="B129" s="89">
        <v>42630</v>
      </c>
      <c r="C129" s="90">
        <v>0.66388888888888886</v>
      </c>
      <c r="D129" s="76" t="s">
        <v>126</v>
      </c>
      <c r="E129" s="75">
        <v>2</v>
      </c>
      <c r="F129" s="76">
        <v>750</v>
      </c>
      <c r="G129" s="77">
        <v>10</v>
      </c>
    </row>
    <row r="130" spans="2:7" x14ac:dyDescent="0.15">
      <c r="B130" s="46"/>
      <c r="C130" s="47">
        <v>0.6645833333333333</v>
      </c>
      <c r="D130" s="121" t="s">
        <v>135</v>
      </c>
      <c r="E130" s="63">
        <v>2</v>
      </c>
      <c r="F130" s="121">
        <v>493</v>
      </c>
      <c r="G130" s="122">
        <v>6</v>
      </c>
    </row>
    <row r="131" spans="2:7" x14ac:dyDescent="0.15">
      <c r="B131" s="46"/>
      <c r="C131" s="47">
        <v>0.67708333333333337</v>
      </c>
      <c r="D131" s="121" t="s">
        <v>134</v>
      </c>
      <c r="E131" s="63">
        <v>2</v>
      </c>
      <c r="F131" s="121">
        <v>593</v>
      </c>
      <c r="G131" s="122">
        <v>7</v>
      </c>
    </row>
    <row r="132" spans="2:7" x14ac:dyDescent="0.15">
      <c r="B132" s="46"/>
      <c r="C132" s="47">
        <v>0.67708333333333337</v>
      </c>
      <c r="D132" s="121" t="s">
        <v>142</v>
      </c>
      <c r="E132" s="63">
        <v>2</v>
      </c>
      <c r="F132" s="121">
        <v>465</v>
      </c>
      <c r="G132" s="122">
        <v>6</v>
      </c>
    </row>
    <row r="133" spans="2:7" x14ac:dyDescent="0.15">
      <c r="B133" s="46"/>
      <c r="C133" s="47">
        <v>0.6875</v>
      </c>
      <c r="D133" s="121" t="s">
        <v>148</v>
      </c>
      <c r="E133" s="63">
        <v>2</v>
      </c>
      <c r="F133" s="121">
        <v>400</v>
      </c>
      <c r="G133" s="122">
        <v>5</v>
      </c>
    </row>
    <row r="134" spans="2:7" x14ac:dyDescent="0.15">
      <c r="B134" s="46"/>
      <c r="C134" s="47">
        <v>0.71666666666666667</v>
      </c>
      <c r="D134" s="121" t="s">
        <v>157</v>
      </c>
      <c r="E134" s="63">
        <v>2</v>
      </c>
      <c r="F134" s="121">
        <v>800</v>
      </c>
      <c r="G134" s="122">
        <v>10</v>
      </c>
    </row>
    <row r="135" spans="2:7" x14ac:dyDescent="0.15">
      <c r="B135" s="46"/>
      <c r="C135" s="47">
        <v>0.71666666666666667</v>
      </c>
      <c r="D135" s="121" t="s">
        <v>128</v>
      </c>
      <c r="E135" s="63">
        <v>2</v>
      </c>
      <c r="F135" s="121">
        <v>531</v>
      </c>
      <c r="G135" s="122">
        <v>7</v>
      </c>
    </row>
    <row r="136" spans="2:7" x14ac:dyDescent="0.15">
      <c r="B136" s="46"/>
      <c r="C136" s="47">
        <v>0.71875</v>
      </c>
      <c r="D136" s="121" t="s">
        <v>159</v>
      </c>
      <c r="E136" s="48">
        <v>5</v>
      </c>
      <c r="F136" s="121">
        <v>1600</v>
      </c>
      <c r="G136" s="122">
        <v>21</v>
      </c>
    </row>
    <row r="137" spans="2:7" x14ac:dyDescent="0.15">
      <c r="B137" s="46"/>
      <c r="C137" s="47">
        <v>0.71875</v>
      </c>
      <c r="D137" s="121" t="s">
        <v>148</v>
      </c>
      <c r="E137" s="63">
        <v>2</v>
      </c>
      <c r="F137" s="121">
        <v>594</v>
      </c>
      <c r="G137" s="122">
        <v>7</v>
      </c>
    </row>
    <row r="138" spans="2:7" x14ac:dyDescent="0.15">
      <c r="B138" s="46"/>
      <c r="C138" s="47">
        <v>0.72222222222222221</v>
      </c>
      <c r="D138" s="121" t="s">
        <v>121</v>
      </c>
      <c r="E138" s="48">
        <v>5</v>
      </c>
      <c r="F138" s="121">
        <v>818</v>
      </c>
      <c r="G138" s="122">
        <v>10</v>
      </c>
    </row>
    <row r="139" spans="2:7" x14ac:dyDescent="0.15">
      <c r="B139" s="46"/>
      <c r="C139" s="47">
        <v>0.7284722222222223</v>
      </c>
      <c r="D139" s="121" t="s">
        <v>137</v>
      </c>
      <c r="E139" s="48">
        <v>5</v>
      </c>
      <c r="F139" s="121">
        <v>829</v>
      </c>
      <c r="G139" s="122">
        <v>11</v>
      </c>
    </row>
    <row r="140" spans="2:7" x14ac:dyDescent="0.15">
      <c r="B140" s="46"/>
      <c r="C140" s="47">
        <v>0.73750000000000004</v>
      </c>
      <c r="D140" s="121" t="s">
        <v>153</v>
      </c>
      <c r="E140" s="63">
        <v>2</v>
      </c>
      <c r="F140" s="121">
        <v>429</v>
      </c>
      <c r="G140" s="122">
        <v>5</v>
      </c>
    </row>
    <row r="141" spans="2:7" x14ac:dyDescent="0.15">
      <c r="B141" s="46"/>
      <c r="C141" s="47">
        <v>0.73750000000000004</v>
      </c>
      <c r="D141" s="121" t="s">
        <v>148</v>
      </c>
      <c r="E141" s="63">
        <v>2</v>
      </c>
      <c r="F141" s="121">
        <v>609</v>
      </c>
      <c r="G141" s="122">
        <v>8</v>
      </c>
    </row>
    <row r="142" spans="2:7" x14ac:dyDescent="0.15">
      <c r="B142" s="46"/>
      <c r="C142" s="47">
        <v>0.74097222222222225</v>
      </c>
      <c r="D142" s="121" t="s">
        <v>126</v>
      </c>
      <c r="E142" s="63">
        <v>2</v>
      </c>
      <c r="F142" s="121">
        <v>800</v>
      </c>
      <c r="G142" s="122">
        <v>10</v>
      </c>
    </row>
    <row r="143" spans="2:7" x14ac:dyDescent="0.15">
      <c r="B143" s="46"/>
      <c r="C143" s="47">
        <v>0.74097222222222225</v>
      </c>
      <c r="D143" s="121" t="s">
        <v>128</v>
      </c>
      <c r="E143" s="63">
        <v>2</v>
      </c>
      <c r="F143" s="121">
        <v>545</v>
      </c>
      <c r="G143" s="122">
        <v>7</v>
      </c>
    </row>
    <row r="144" spans="2:7" x14ac:dyDescent="0.15">
      <c r="B144" s="46"/>
      <c r="C144" s="47">
        <v>0.74097222222222225</v>
      </c>
      <c r="D144" s="121" t="s">
        <v>148</v>
      </c>
      <c r="E144" s="63">
        <v>2</v>
      </c>
      <c r="F144" s="121">
        <v>756</v>
      </c>
      <c r="G144" s="122">
        <v>10</v>
      </c>
    </row>
    <row r="145" spans="2:8" x14ac:dyDescent="0.15">
      <c r="B145" s="46"/>
      <c r="C145" s="47">
        <v>0.74513888888888891</v>
      </c>
      <c r="D145" s="121" t="s">
        <v>154</v>
      </c>
      <c r="E145" s="48">
        <v>5</v>
      </c>
      <c r="F145" s="121">
        <v>1267</v>
      </c>
      <c r="G145" s="122">
        <v>16</v>
      </c>
    </row>
    <row r="146" spans="2:8" ht="17.25" thickBot="1" x14ac:dyDescent="0.2">
      <c r="B146" s="46"/>
      <c r="C146" s="47">
        <v>0.74513888888888891</v>
      </c>
      <c r="D146" s="121" t="s">
        <v>159</v>
      </c>
      <c r="E146" s="48">
        <v>5</v>
      </c>
      <c r="F146" s="121">
        <v>1600</v>
      </c>
      <c r="G146" s="122">
        <v>21</v>
      </c>
    </row>
    <row r="147" spans="2:8" ht="17.25" thickBot="1" x14ac:dyDescent="0.2">
      <c r="B147" s="83" t="s">
        <v>0</v>
      </c>
      <c r="C147" s="84" t="s">
        <v>1</v>
      </c>
      <c r="D147" s="73" t="s">
        <v>2</v>
      </c>
      <c r="E147" s="73" t="s">
        <v>4</v>
      </c>
      <c r="F147" s="73" t="s">
        <v>8</v>
      </c>
      <c r="G147" s="74" t="s">
        <v>119</v>
      </c>
      <c r="H147" s="37"/>
    </row>
    <row r="148" spans="2:8" x14ac:dyDescent="0.15">
      <c r="B148" s="46">
        <v>42633</v>
      </c>
      <c r="C148" s="47">
        <v>0.69374999999999998</v>
      </c>
      <c r="D148" s="121" t="s">
        <v>141</v>
      </c>
      <c r="E148" s="86">
        <v>10</v>
      </c>
      <c r="F148" s="121">
        <v>1728</v>
      </c>
      <c r="G148" s="122">
        <v>17</v>
      </c>
    </row>
    <row r="149" spans="2:8" x14ac:dyDescent="0.15">
      <c r="B149" s="46"/>
      <c r="C149" s="47">
        <v>0.79166666666666663</v>
      </c>
      <c r="D149" s="121" t="s">
        <v>126</v>
      </c>
      <c r="E149" s="63">
        <v>2</v>
      </c>
      <c r="F149" s="121">
        <v>788</v>
      </c>
      <c r="G149" s="122">
        <v>10</v>
      </c>
    </row>
    <row r="150" spans="2:8" x14ac:dyDescent="0.15">
      <c r="B150" s="46"/>
      <c r="C150" s="47">
        <v>0.79166666666666663</v>
      </c>
      <c r="D150" s="121" t="s">
        <v>134</v>
      </c>
      <c r="E150" s="63">
        <v>2</v>
      </c>
      <c r="F150" s="121">
        <v>743</v>
      </c>
      <c r="G150" s="122">
        <v>9</v>
      </c>
    </row>
    <row r="151" spans="2:8" ht="17.25" thickBot="1" x14ac:dyDescent="0.2">
      <c r="B151" s="46"/>
      <c r="C151" s="47">
        <v>0.79236111111111107</v>
      </c>
      <c r="D151" s="121" t="s">
        <v>148</v>
      </c>
      <c r="E151" s="63">
        <v>2</v>
      </c>
      <c r="F151" s="121">
        <v>454</v>
      </c>
      <c r="G151" s="122">
        <v>6</v>
      </c>
    </row>
    <row r="152" spans="2:8" ht="17.25" thickBot="1" x14ac:dyDescent="0.2">
      <c r="B152" s="83" t="s">
        <v>0</v>
      </c>
      <c r="C152" s="84" t="s">
        <v>1</v>
      </c>
      <c r="D152" s="73" t="s">
        <v>2</v>
      </c>
      <c r="E152" s="73" t="s">
        <v>4</v>
      </c>
      <c r="F152" s="73" t="s">
        <v>8</v>
      </c>
      <c r="G152" s="74" t="s">
        <v>119</v>
      </c>
    </row>
    <row r="153" spans="2:8" x14ac:dyDescent="0.15">
      <c r="B153" s="46">
        <v>42634</v>
      </c>
      <c r="C153" s="47">
        <v>0.3979166666666667</v>
      </c>
      <c r="D153" s="121" t="s">
        <v>159</v>
      </c>
      <c r="E153" s="48">
        <v>5</v>
      </c>
      <c r="F153" s="121">
        <v>1318</v>
      </c>
      <c r="G153" s="122">
        <v>17</v>
      </c>
    </row>
    <row r="154" spans="2:8" x14ac:dyDescent="0.15">
      <c r="B154" s="46"/>
      <c r="C154" s="47">
        <v>0.4770833333333333</v>
      </c>
      <c r="D154" s="121" t="s">
        <v>146</v>
      </c>
      <c r="E154" s="48">
        <v>5</v>
      </c>
      <c r="F154" s="121">
        <v>1600</v>
      </c>
      <c r="G154" s="122">
        <v>21</v>
      </c>
    </row>
    <row r="155" spans="2:8" x14ac:dyDescent="0.15">
      <c r="B155" s="46"/>
      <c r="C155" s="47">
        <v>0.4770833333333333</v>
      </c>
      <c r="D155" s="121" t="s">
        <v>162</v>
      </c>
      <c r="E155" s="48">
        <v>5</v>
      </c>
      <c r="F155" s="121">
        <v>1600</v>
      </c>
      <c r="G155" s="122">
        <v>21</v>
      </c>
    </row>
    <row r="156" spans="2:8" x14ac:dyDescent="0.15">
      <c r="B156" s="46"/>
      <c r="C156" s="47">
        <v>0.51111111111111118</v>
      </c>
      <c r="D156" s="121" t="s">
        <v>169</v>
      </c>
      <c r="E156" s="48">
        <v>5</v>
      </c>
      <c r="F156" s="121">
        <v>1562</v>
      </c>
      <c r="G156" s="122">
        <v>20</v>
      </c>
    </row>
    <row r="157" spans="2:8" x14ac:dyDescent="0.15">
      <c r="B157" s="46"/>
      <c r="C157" s="47">
        <v>0.51111111111111118</v>
      </c>
      <c r="D157" s="121" t="s">
        <v>139</v>
      </c>
      <c r="E157" s="48">
        <v>5</v>
      </c>
      <c r="F157" s="121">
        <v>1305</v>
      </c>
      <c r="G157" s="122">
        <v>17</v>
      </c>
    </row>
    <row r="158" spans="2:8" x14ac:dyDescent="0.15">
      <c r="B158" s="46"/>
      <c r="C158" s="47">
        <v>0.52013888888888882</v>
      </c>
      <c r="D158" s="121" t="s">
        <v>122</v>
      </c>
      <c r="E158" s="48">
        <v>5</v>
      </c>
      <c r="F158" s="121">
        <v>965</v>
      </c>
      <c r="G158" s="122">
        <v>12</v>
      </c>
    </row>
    <row r="159" spans="2:8" x14ac:dyDescent="0.15">
      <c r="B159" s="46"/>
      <c r="C159" s="47">
        <v>0.74236111111111114</v>
      </c>
      <c r="D159" s="121" t="s">
        <v>145</v>
      </c>
      <c r="E159" s="48">
        <v>5</v>
      </c>
      <c r="F159" s="121">
        <v>1473</v>
      </c>
      <c r="G159" s="122">
        <v>19</v>
      </c>
    </row>
    <row r="160" spans="2:8" x14ac:dyDescent="0.15">
      <c r="B160" s="46"/>
      <c r="C160" s="47">
        <v>0.7895833333333333</v>
      </c>
      <c r="D160" s="121" t="s">
        <v>121</v>
      </c>
      <c r="E160" s="48">
        <v>5</v>
      </c>
      <c r="F160" s="121">
        <v>800</v>
      </c>
      <c r="G160" s="122">
        <v>10</v>
      </c>
    </row>
    <row r="161" spans="2:10" ht="17.25" thickBot="1" x14ac:dyDescent="0.2">
      <c r="B161" s="46"/>
      <c r="C161" s="47">
        <v>0.81458333333333333</v>
      </c>
      <c r="D161" s="121" t="s">
        <v>139</v>
      </c>
      <c r="E161" s="48">
        <v>5</v>
      </c>
      <c r="F161" s="121">
        <v>1597</v>
      </c>
      <c r="G161" s="122">
        <v>21</v>
      </c>
    </row>
    <row r="162" spans="2:10" ht="17.25" thickBot="1" x14ac:dyDescent="0.2">
      <c r="B162" s="83" t="s">
        <v>0</v>
      </c>
      <c r="C162" s="84" t="s">
        <v>1</v>
      </c>
      <c r="D162" s="73" t="s">
        <v>2</v>
      </c>
      <c r="E162" s="73" t="s">
        <v>4</v>
      </c>
      <c r="F162" s="73" t="s">
        <v>8</v>
      </c>
      <c r="G162" s="74" t="s">
        <v>119</v>
      </c>
    </row>
    <row r="163" spans="2:10" x14ac:dyDescent="0.15">
      <c r="B163" s="46">
        <v>42635</v>
      </c>
      <c r="C163" s="47">
        <v>0.66249999999999998</v>
      </c>
      <c r="D163" s="121" t="s">
        <v>126</v>
      </c>
      <c r="E163" s="63">
        <v>2</v>
      </c>
      <c r="F163" s="121">
        <v>733</v>
      </c>
      <c r="G163" s="122">
        <v>9</v>
      </c>
    </row>
    <row r="164" spans="2:10" x14ac:dyDescent="0.15">
      <c r="B164" s="46"/>
      <c r="C164" s="47">
        <v>0.67222222222222217</v>
      </c>
      <c r="D164" s="121" t="s">
        <v>135</v>
      </c>
      <c r="E164" s="63">
        <v>2</v>
      </c>
      <c r="F164" s="121">
        <v>556</v>
      </c>
      <c r="G164" s="122">
        <v>7</v>
      </c>
    </row>
    <row r="165" spans="2:10" x14ac:dyDescent="0.15">
      <c r="B165" s="46"/>
      <c r="C165" s="47">
        <v>0.7631944444444444</v>
      </c>
      <c r="D165" s="121" t="s">
        <v>153</v>
      </c>
      <c r="E165" s="63">
        <v>2</v>
      </c>
      <c r="F165" s="121">
        <v>587</v>
      </c>
      <c r="G165" s="122">
        <v>7</v>
      </c>
    </row>
    <row r="166" spans="2:10" x14ac:dyDescent="0.15">
      <c r="B166" s="46"/>
      <c r="C166" s="47">
        <v>0.77708333333333324</v>
      </c>
      <c r="D166" s="121" t="s">
        <v>145</v>
      </c>
      <c r="E166" s="48">
        <v>5</v>
      </c>
      <c r="F166" s="121"/>
      <c r="G166" s="122"/>
    </row>
    <row r="167" spans="2:10" x14ac:dyDescent="0.15">
      <c r="B167" s="46"/>
      <c r="C167" s="47">
        <v>0.78888888888888886</v>
      </c>
      <c r="D167" s="121" t="s">
        <v>123</v>
      </c>
      <c r="E167" s="48">
        <v>5</v>
      </c>
      <c r="F167" s="121">
        <v>1299</v>
      </c>
      <c r="G167" s="122">
        <v>17</v>
      </c>
    </row>
    <row r="168" spans="2:10" x14ac:dyDescent="0.15">
      <c r="B168" s="46"/>
      <c r="C168" s="47">
        <v>0.78888888888888886</v>
      </c>
      <c r="D168" s="121" t="s">
        <v>154</v>
      </c>
      <c r="E168" s="48">
        <v>5</v>
      </c>
      <c r="F168" s="121">
        <v>906</v>
      </c>
      <c r="G168" s="122">
        <v>12</v>
      </c>
    </row>
    <row r="169" spans="2:10" x14ac:dyDescent="0.15">
      <c r="B169" s="46"/>
      <c r="C169" s="47">
        <v>0.79166666666666663</v>
      </c>
      <c r="D169" s="121" t="s">
        <v>167</v>
      </c>
      <c r="E169" s="48">
        <v>5</v>
      </c>
      <c r="F169" s="121">
        <v>1159</v>
      </c>
      <c r="G169" s="122">
        <v>15</v>
      </c>
      <c r="I169" s="153"/>
      <c r="J169" s="153"/>
    </row>
    <row r="170" spans="2:10" x14ac:dyDescent="0.15">
      <c r="B170" s="46"/>
      <c r="C170" s="47">
        <v>0.79652777777777783</v>
      </c>
      <c r="D170" s="121" t="s">
        <v>173</v>
      </c>
      <c r="E170" s="48">
        <v>5</v>
      </c>
      <c r="F170" s="121">
        <v>1241</v>
      </c>
      <c r="G170" s="122">
        <v>16</v>
      </c>
      <c r="I170" s="153"/>
      <c r="J170" s="153"/>
    </row>
    <row r="171" spans="2:10" x14ac:dyDescent="0.15">
      <c r="B171" s="46"/>
      <c r="C171" s="47">
        <v>0.79652777777777783</v>
      </c>
      <c r="D171" s="121" t="s">
        <v>120</v>
      </c>
      <c r="E171" s="48">
        <v>5</v>
      </c>
      <c r="F171" s="121">
        <v>1020</v>
      </c>
      <c r="G171" s="122">
        <v>13</v>
      </c>
      <c r="I171" s="153"/>
      <c r="J171" s="153"/>
    </row>
    <row r="172" spans="2:10" x14ac:dyDescent="0.15">
      <c r="B172" s="46"/>
      <c r="C172" s="47">
        <v>0.79999999999999993</v>
      </c>
      <c r="D172" s="121" t="s">
        <v>174</v>
      </c>
      <c r="E172" s="48">
        <v>5</v>
      </c>
      <c r="F172" s="121">
        <v>1559</v>
      </c>
      <c r="G172" s="122">
        <v>20</v>
      </c>
      <c r="I172" s="153"/>
      <c r="J172" s="153"/>
    </row>
    <row r="173" spans="2:10" ht="17.25" thickBot="1" x14ac:dyDescent="0.2">
      <c r="B173" s="46"/>
      <c r="C173" s="47">
        <v>0.81527777777777777</v>
      </c>
      <c r="D173" s="121" t="s">
        <v>131</v>
      </c>
      <c r="E173" s="48">
        <v>5</v>
      </c>
      <c r="F173" s="121">
        <v>1464</v>
      </c>
      <c r="G173" s="122">
        <v>19</v>
      </c>
      <c r="H173" s="152"/>
      <c r="I173" s="153"/>
      <c r="J173" s="153"/>
    </row>
    <row r="174" spans="2:10" ht="17.25" thickBot="1" x14ac:dyDescent="0.2">
      <c r="B174" s="83" t="s">
        <v>0</v>
      </c>
      <c r="C174" s="84" t="s">
        <v>1</v>
      </c>
      <c r="D174" s="73" t="s">
        <v>2</v>
      </c>
      <c r="E174" s="73" t="s">
        <v>4</v>
      </c>
      <c r="F174" s="73" t="s">
        <v>8</v>
      </c>
      <c r="G174" s="74" t="s">
        <v>119</v>
      </c>
      <c r="H174" s="152"/>
      <c r="I174" s="153"/>
      <c r="J174" s="153"/>
    </row>
    <row r="175" spans="2:10" x14ac:dyDescent="0.15">
      <c r="B175" s="46">
        <v>42636</v>
      </c>
      <c r="C175" s="47">
        <v>0.34652777777777777</v>
      </c>
      <c r="D175" s="121" t="s">
        <v>126</v>
      </c>
      <c r="E175" s="63">
        <v>2</v>
      </c>
      <c r="F175" s="121">
        <v>669</v>
      </c>
      <c r="G175" s="122">
        <v>8</v>
      </c>
      <c r="H175" s="154"/>
      <c r="I175" s="153"/>
      <c r="J175" s="153"/>
    </row>
    <row r="176" spans="2:10" x14ac:dyDescent="0.15">
      <c r="B176" s="46"/>
      <c r="C176" s="47">
        <v>0.35000000000000003</v>
      </c>
      <c r="D176" s="121" t="s">
        <v>135</v>
      </c>
      <c r="E176" s="63">
        <v>2</v>
      </c>
      <c r="F176" s="121">
        <v>651</v>
      </c>
      <c r="G176" s="122">
        <v>8</v>
      </c>
      <c r="H176" s="152"/>
      <c r="I176" s="153"/>
      <c r="J176" s="153"/>
    </row>
    <row r="177" spans="2:8" x14ac:dyDescent="0.15">
      <c r="B177" s="46"/>
      <c r="C177" s="47">
        <v>0.41875000000000001</v>
      </c>
      <c r="D177" s="121" t="s">
        <v>175</v>
      </c>
      <c r="E177" s="48">
        <v>5</v>
      </c>
      <c r="F177" s="121">
        <v>1600</v>
      </c>
      <c r="G177" s="122">
        <v>21</v>
      </c>
      <c r="H177" s="152"/>
    </row>
    <row r="178" spans="2:8" x14ac:dyDescent="0.15">
      <c r="B178" s="46"/>
      <c r="C178" s="47">
        <v>0.44166666666666665</v>
      </c>
      <c r="D178" s="121" t="s">
        <v>143</v>
      </c>
      <c r="E178" s="48">
        <v>5</v>
      </c>
      <c r="F178" s="121"/>
      <c r="G178" s="122"/>
      <c r="H178" s="152"/>
    </row>
    <row r="179" spans="2:8" x14ac:dyDescent="0.15">
      <c r="B179" s="46"/>
      <c r="C179" s="47">
        <v>0.45624999999999999</v>
      </c>
      <c r="D179" s="121" t="s">
        <v>130</v>
      </c>
      <c r="E179" s="48">
        <v>5</v>
      </c>
      <c r="F179" s="121">
        <v>1194</v>
      </c>
      <c r="G179" s="122">
        <v>15</v>
      </c>
      <c r="H179" s="152"/>
    </row>
    <row r="180" spans="2:8" x14ac:dyDescent="0.15">
      <c r="B180" s="46"/>
      <c r="C180" s="47">
        <v>0.55347222222222225</v>
      </c>
      <c r="D180" s="121" t="s">
        <v>145</v>
      </c>
      <c r="E180" s="48">
        <v>5</v>
      </c>
      <c r="F180" s="121">
        <v>800</v>
      </c>
      <c r="G180" s="122">
        <v>10</v>
      </c>
      <c r="H180" s="152"/>
    </row>
    <row r="181" spans="2:8" ht="17.25" thickBot="1" x14ac:dyDescent="0.2">
      <c r="B181" s="46"/>
      <c r="C181" s="47">
        <v>0.55347222222222225</v>
      </c>
      <c r="D181" s="121" t="s">
        <v>176</v>
      </c>
      <c r="E181" s="48">
        <v>5</v>
      </c>
      <c r="F181" s="121">
        <v>800</v>
      </c>
      <c r="G181" s="122">
        <v>10</v>
      </c>
    </row>
    <row r="182" spans="2:8" ht="17.25" thickBot="1" x14ac:dyDescent="0.2">
      <c r="B182" s="83" t="s">
        <v>0</v>
      </c>
      <c r="C182" s="84" t="s">
        <v>1</v>
      </c>
      <c r="D182" s="73" t="s">
        <v>2</v>
      </c>
      <c r="E182" s="73" t="s">
        <v>4</v>
      </c>
      <c r="F182" s="73" t="s">
        <v>8</v>
      </c>
      <c r="G182" s="74" t="s">
        <v>119</v>
      </c>
    </row>
    <row r="183" spans="2:8" x14ac:dyDescent="0.15">
      <c r="B183" s="46">
        <v>42637</v>
      </c>
      <c r="C183" s="47">
        <v>0.94444444444444453</v>
      </c>
      <c r="D183" s="121" t="s">
        <v>164</v>
      </c>
      <c r="E183" s="63">
        <v>2</v>
      </c>
      <c r="F183" s="121">
        <v>720</v>
      </c>
      <c r="G183" s="122">
        <v>9</v>
      </c>
    </row>
    <row r="184" spans="2:8" x14ac:dyDescent="0.15">
      <c r="B184" s="46"/>
      <c r="C184" s="47">
        <v>0.95347222222222217</v>
      </c>
      <c r="D184" s="121" t="s">
        <v>177</v>
      </c>
      <c r="E184" s="86">
        <v>10</v>
      </c>
      <c r="F184" s="121">
        <v>1720</v>
      </c>
      <c r="G184" s="122">
        <v>17</v>
      </c>
    </row>
    <row r="185" spans="2:8" x14ac:dyDescent="0.15">
      <c r="B185" s="46"/>
      <c r="C185" s="47">
        <v>0.96180555555555547</v>
      </c>
      <c r="D185" s="121" t="s">
        <v>178</v>
      </c>
      <c r="E185" s="86">
        <v>10</v>
      </c>
      <c r="F185" s="121">
        <v>2066</v>
      </c>
      <c r="G185" s="122">
        <v>20</v>
      </c>
    </row>
    <row r="186" spans="2:8" x14ac:dyDescent="0.15">
      <c r="B186" s="46"/>
      <c r="C186" s="47">
        <v>0.9291666666666667</v>
      </c>
      <c r="D186" s="121" t="s">
        <v>136</v>
      </c>
      <c r="E186" s="48">
        <v>5</v>
      </c>
      <c r="F186" s="121">
        <v>1600</v>
      </c>
      <c r="G186" s="122">
        <v>21</v>
      </c>
    </row>
    <row r="187" spans="2:8" x14ac:dyDescent="0.15">
      <c r="B187" s="46"/>
      <c r="C187" s="47">
        <v>0.97083333333333333</v>
      </c>
      <c r="D187" s="121" t="s">
        <v>129</v>
      </c>
      <c r="E187" s="48">
        <v>5</v>
      </c>
      <c r="F187" s="121">
        <v>1426</v>
      </c>
      <c r="G187" s="122">
        <v>19</v>
      </c>
    </row>
    <row r="188" spans="2:8" x14ac:dyDescent="0.15">
      <c r="B188" s="46"/>
      <c r="C188" s="47">
        <v>0.9770833333333333</v>
      </c>
      <c r="D188" s="121" t="s">
        <v>165</v>
      </c>
      <c r="E188" s="48">
        <v>5</v>
      </c>
      <c r="F188" s="121">
        <v>800</v>
      </c>
      <c r="G188" s="122">
        <v>10</v>
      </c>
    </row>
    <row r="189" spans="2:8" x14ac:dyDescent="0.15">
      <c r="B189" s="46"/>
      <c r="C189" s="47">
        <v>0.9770833333333333</v>
      </c>
      <c r="D189" s="121" t="s">
        <v>138</v>
      </c>
      <c r="E189" s="48">
        <v>5</v>
      </c>
      <c r="F189" s="121">
        <v>1116</v>
      </c>
      <c r="G189" s="122">
        <v>14</v>
      </c>
    </row>
    <row r="190" spans="2:8" x14ac:dyDescent="0.15">
      <c r="B190" s="46"/>
      <c r="C190" s="47">
        <v>0.9770833333333333</v>
      </c>
      <c r="D190" s="121" t="s">
        <v>173</v>
      </c>
      <c r="E190" s="48">
        <v>5</v>
      </c>
      <c r="F190" s="121">
        <v>1421</v>
      </c>
      <c r="G190" s="122">
        <v>18</v>
      </c>
    </row>
    <row r="191" spans="2:8" x14ac:dyDescent="0.15">
      <c r="B191" s="46"/>
      <c r="C191" s="47">
        <v>0.9770833333333333</v>
      </c>
      <c r="D191" s="121" t="s">
        <v>154</v>
      </c>
      <c r="E191" s="48">
        <v>5</v>
      </c>
      <c r="F191" s="121">
        <v>1600</v>
      </c>
      <c r="G191" s="122">
        <v>21</v>
      </c>
    </row>
    <row r="192" spans="2:8" x14ac:dyDescent="0.15">
      <c r="B192" s="46"/>
      <c r="C192" s="47">
        <v>0.97986111111111107</v>
      </c>
      <c r="D192" s="121" t="s">
        <v>133</v>
      </c>
      <c r="E192" s="63">
        <v>2</v>
      </c>
      <c r="F192" s="121">
        <v>636</v>
      </c>
      <c r="G192" s="122">
        <v>8</v>
      </c>
    </row>
    <row r="193" spans="2:7" x14ac:dyDescent="0.15">
      <c r="B193" s="46"/>
      <c r="C193" s="47">
        <v>0.98819444444444438</v>
      </c>
      <c r="D193" s="121" t="s">
        <v>153</v>
      </c>
      <c r="E193" s="63">
        <v>2</v>
      </c>
      <c r="F193" s="121">
        <v>463</v>
      </c>
      <c r="G193" s="122">
        <v>6</v>
      </c>
    </row>
    <row r="194" spans="2:7" x14ac:dyDescent="0.15">
      <c r="B194" s="46"/>
      <c r="C194" s="47">
        <v>0.99652777777777779</v>
      </c>
      <c r="D194" s="121" t="s">
        <v>175</v>
      </c>
      <c r="E194" s="48">
        <v>5</v>
      </c>
      <c r="F194" s="121">
        <v>1096</v>
      </c>
      <c r="G194" s="122">
        <v>14</v>
      </c>
    </row>
    <row r="195" spans="2:7" ht="17.25" thickBot="1" x14ac:dyDescent="0.2">
      <c r="B195" s="46"/>
      <c r="C195" s="47">
        <v>0.99652777777777779</v>
      </c>
      <c r="D195" s="121" t="s">
        <v>136</v>
      </c>
      <c r="E195" s="48">
        <v>5</v>
      </c>
      <c r="F195" s="121">
        <v>1367</v>
      </c>
      <c r="G195" s="122">
        <v>18</v>
      </c>
    </row>
    <row r="196" spans="2:7" ht="17.25" thickBot="1" x14ac:dyDescent="0.2">
      <c r="B196" s="83" t="s">
        <v>0</v>
      </c>
      <c r="C196" s="84" t="s">
        <v>1</v>
      </c>
      <c r="D196" s="73" t="s">
        <v>2</v>
      </c>
      <c r="E196" s="73" t="s">
        <v>4</v>
      </c>
      <c r="F196" s="73" t="s">
        <v>8</v>
      </c>
      <c r="G196" s="74" t="s">
        <v>119</v>
      </c>
    </row>
    <row r="197" spans="2:7" x14ac:dyDescent="0.15">
      <c r="B197" s="46">
        <v>42639</v>
      </c>
      <c r="C197" s="47">
        <v>0.35138888888888892</v>
      </c>
      <c r="D197" s="121" t="s">
        <v>134</v>
      </c>
      <c r="E197" s="63">
        <v>2</v>
      </c>
      <c r="F197" s="121">
        <v>402</v>
      </c>
      <c r="G197" s="122">
        <v>5</v>
      </c>
    </row>
    <row r="198" spans="2:7" x14ac:dyDescent="0.15">
      <c r="B198" s="46"/>
      <c r="C198" s="47">
        <v>0.45</v>
      </c>
      <c r="D198" s="121" t="s">
        <v>123</v>
      </c>
      <c r="E198" s="48">
        <v>5</v>
      </c>
      <c r="F198" s="121">
        <v>1288</v>
      </c>
      <c r="G198" s="122">
        <v>17</v>
      </c>
    </row>
    <row r="199" spans="2:7" x14ac:dyDescent="0.15">
      <c r="B199" s="46"/>
      <c r="C199" s="47">
        <v>0.62638888888888888</v>
      </c>
      <c r="D199" s="121" t="s">
        <v>138</v>
      </c>
      <c r="E199" s="48">
        <v>5</v>
      </c>
      <c r="F199" s="121">
        <v>1116</v>
      </c>
      <c r="G199" s="122">
        <v>14</v>
      </c>
    </row>
    <row r="200" spans="2:7" x14ac:dyDescent="0.15">
      <c r="B200" s="46"/>
      <c r="C200" s="47">
        <v>0.70208333333333339</v>
      </c>
      <c r="D200" s="121" t="s">
        <v>156</v>
      </c>
      <c r="E200" s="48">
        <v>5</v>
      </c>
      <c r="F200" s="121">
        <v>976</v>
      </c>
      <c r="G200" s="122">
        <v>13</v>
      </c>
    </row>
    <row r="201" spans="2:7" x14ac:dyDescent="0.15">
      <c r="B201" s="46"/>
      <c r="C201" s="47">
        <v>0.70277777777777783</v>
      </c>
      <c r="D201" s="121" t="s">
        <v>145</v>
      </c>
      <c r="E201" s="48">
        <v>5</v>
      </c>
      <c r="F201" s="121">
        <v>1600</v>
      </c>
      <c r="G201" s="122">
        <v>21</v>
      </c>
    </row>
    <row r="202" spans="2:7" x14ac:dyDescent="0.15">
      <c r="B202" s="46"/>
      <c r="C202" s="47">
        <v>0.78888888888888886</v>
      </c>
      <c r="D202" s="121" t="s">
        <v>130</v>
      </c>
      <c r="E202" s="48">
        <v>5</v>
      </c>
      <c r="F202" s="121">
        <v>1264</v>
      </c>
      <c r="G202" s="122">
        <v>16</v>
      </c>
    </row>
    <row r="203" spans="2:7" x14ac:dyDescent="0.15">
      <c r="B203" s="46"/>
      <c r="C203" s="47">
        <v>0.83263888888888893</v>
      </c>
      <c r="D203" s="121" t="s">
        <v>155</v>
      </c>
      <c r="E203" s="86">
        <v>10</v>
      </c>
      <c r="F203" s="121">
        <v>2801</v>
      </c>
      <c r="G203" s="122">
        <v>28</v>
      </c>
    </row>
    <row r="204" spans="2:7" x14ac:dyDescent="0.15">
      <c r="B204" s="46"/>
      <c r="C204" s="47">
        <v>0.8354166666666667</v>
      </c>
      <c r="D204" s="121" t="s">
        <v>134</v>
      </c>
      <c r="E204" s="63">
        <v>2</v>
      </c>
      <c r="F204" s="121">
        <v>738</v>
      </c>
      <c r="G204" s="122">
        <v>9</v>
      </c>
    </row>
    <row r="205" spans="2:7" x14ac:dyDescent="0.15">
      <c r="B205" s="46"/>
      <c r="C205" s="47">
        <v>0.86875000000000002</v>
      </c>
      <c r="D205" s="121" t="s">
        <v>121</v>
      </c>
      <c r="E205" s="48">
        <v>5</v>
      </c>
      <c r="F205" s="121">
        <v>924</v>
      </c>
      <c r="G205" s="122">
        <v>12</v>
      </c>
    </row>
    <row r="206" spans="2:7" x14ac:dyDescent="0.15">
      <c r="B206" s="46"/>
      <c r="C206" s="47">
        <v>0.86875000000000002</v>
      </c>
      <c r="D206" s="121" t="s">
        <v>121</v>
      </c>
      <c r="E206" s="48">
        <v>5</v>
      </c>
      <c r="F206" s="121">
        <v>1407</v>
      </c>
      <c r="G206" s="122">
        <v>18</v>
      </c>
    </row>
    <row r="207" spans="2:7" x14ac:dyDescent="0.15">
      <c r="B207" s="46"/>
      <c r="C207" s="47">
        <v>0.87152777777777779</v>
      </c>
      <c r="D207" s="121" t="s">
        <v>159</v>
      </c>
      <c r="E207" s="48">
        <v>5</v>
      </c>
      <c r="F207" s="121">
        <v>1057</v>
      </c>
      <c r="G207" s="122">
        <v>14</v>
      </c>
    </row>
    <row r="208" spans="2:7" x14ac:dyDescent="0.15">
      <c r="B208" s="46"/>
      <c r="C208" s="47">
        <v>0.87152777777777779</v>
      </c>
      <c r="D208" s="121" t="s">
        <v>146</v>
      </c>
      <c r="E208" s="48">
        <v>5</v>
      </c>
      <c r="F208" s="121">
        <v>1600</v>
      </c>
      <c r="G208" s="122">
        <v>21</v>
      </c>
    </row>
    <row r="209" spans="2:7" x14ac:dyDescent="0.15">
      <c r="B209" s="46"/>
      <c r="C209" s="47">
        <v>0.87152777777777779</v>
      </c>
      <c r="D209" s="121" t="s">
        <v>129</v>
      </c>
      <c r="E209" s="48">
        <v>5</v>
      </c>
      <c r="F209" s="121">
        <v>800</v>
      </c>
      <c r="G209" s="122">
        <v>10</v>
      </c>
    </row>
    <row r="210" spans="2:7" x14ac:dyDescent="0.15">
      <c r="B210" s="46"/>
      <c r="C210" s="47">
        <v>0.87222222222222223</v>
      </c>
      <c r="D210" s="121" t="s">
        <v>124</v>
      </c>
      <c r="E210" s="48">
        <v>5</v>
      </c>
      <c r="F210" s="121">
        <v>908</v>
      </c>
      <c r="G210" s="122">
        <v>12</v>
      </c>
    </row>
    <row r="211" spans="2:7" x14ac:dyDescent="0.15">
      <c r="B211" s="46"/>
      <c r="C211" s="47">
        <v>0.87222222222222223</v>
      </c>
      <c r="D211" s="121" t="s">
        <v>127</v>
      </c>
      <c r="E211" s="48">
        <v>5</v>
      </c>
      <c r="F211" s="121">
        <v>800</v>
      </c>
      <c r="G211" s="122">
        <v>10</v>
      </c>
    </row>
    <row r="212" spans="2:7" ht="17.25" thickBot="1" x14ac:dyDescent="0.2">
      <c r="B212" s="46"/>
      <c r="C212" s="47">
        <v>0.88611111111111107</v>
      </c>
      <c r="D212" s="121" t="s">
        <v>127</v>
      </c>
      <c r="E212" s="48">
        <v>5</v>
      </c>
      <c r="F212" s="121">
        <v>800</v>
      </c>
      <c r="G212" s="122">
        <v>10</v>
      </c>
    </row>
    <row r="213" spans="2:7" ht="17.25" thickBot="1" x14ac:dyDescent="0.2">
      <c r="B213" s="83" t="s">
        <v>0</v>
      </c>
      <c r="C213" s="84" t="s">
        <v>1</v>
      </c>
      <c r="D213" s="73" t="s">
        <v>2</v>
      </c>
      <c r="E213" s="73" t="s">
        <v>4</v>
      </c>
      <c r="F213" s="73" t="s">
        <v>8</v>
      </c>
      <c r="G213" s="74" t="s">
        <v>119</v>
      </c>
    </row>
    <row r="214" spans="2:7" x14ac:dyDescent="0.15">
      <c r="B214" s="46">
        <v>42640</v>
      </c>
      <c r="C214" s="47">
        <v>0.32847222222222222</v>
      </c>
      <c r="D214" s="121" t="s">
        <v>126</v>
      </c>
      <c r="E214" s="63">
        <v>2</v>
      </c>
      <c r="F214" s="121">
        <v>570</v>
      </c>
      <c r="G214" s="122">
        <v>7</v>
      </c>
    </row>
    <row r="215" spans="2:7" x14ac:dyDescent="0.15">
      <c r="B215" s="46"/>
      <c r="C215" s="47">
        <v>0.32847222222222222</v>
      </c>
      <c r="D215" s="121" t="s">
        <v>150</v>
      </c>
      <c r="E215" s="63">
        <v>2</v>
      </c>
      <c r="F215" s="121">
        <v>558</v>
      </c>
      <c r="G215" s="122">
        <v>7</v>
      </c>
    </row>
    <row r="216" spans="2:7" x14ac:dyDescent="0.15">
      <c r="B216" s="46"/>
      <c r="C216" s="47">
        <v>0.33124999999999999</v>
      </c>
      <c r="D216" s="121" t="s">
        <v>135</v>
      </c>
      <c r="E216" s="63">
        <v>2</v>
      </c>
      <c r="F216" s="121">
        <v>401</v>
      </c>
      <c r="G216" s="122">
        <v>5</v>
      </c>
    </row>
    <row r="217" spans="2:7" x14ac:dyDescent="0.15">
      <c r="B217" s="46"/>
      <c r="C217" s="47">
        <v>0.33124999999999999</v>
      </c>
      <c r="D217" s="121" t="s">
        <v>120</v>
      </c>
      <c r="E217" s="48">
        <v>5</v>
      </c>
      <c r="F217" s="121">
        <v>1600</v>
      </c>
      <c r="G217" s="122">
        <v>21</v>
      </c>
    </row>
    <row r="218" spans="2:7" x14ac:dyDescent="0.15">
      <c r="B218" s="46"/>
      <c r="C218" s="47">
        <v>0.42638888888888887</v>
      </c>
      <c r="D218" s="121" t="s">
        <v>148</v>
      </c>
      <c r="E218" s="63">
        <v>2</v>
      </c>
      <c r="F218" s="121">
        <v>486</v>
      </c>
      <c r="G218" s="122">
        <v>6</v>
      </c>
    </row>
    <row r="219" spans="2:7" x14ac:dyDescent="0.15">
      <c r="B219" s="46"/>
      <c r="C219" s="47">
        <v>0.44861111111111113</v>
      </c>
      <c r="D219" s="121" t="s">
        <v>148</v>
      </c>
      <c r="E219" s="63">
        <v>2</v>
      </c>
      <c r="F219" s="121">
        <v>711</v>
      </c>
      <c r="G219" s="122">
        <v>9</v>
      </c>
    </row>
    <row r="220" spans="2:7" x14ac:dyDescent="0.15">
      <c r="B220" s="46"/>
      <c r="C220" s="47">
        <v>0.44861111111111113</v>
      </c>
      <c r="D220" s="121" t="s">
        <v>164</v>
      </c>
      <c r="E220" s="63">
        <v>2</v>
      </c>
      <c r="F220" s="121">
        <v>585</v>
      </c>
      <c r="G220" s="122">
        <v>7</v>
      </c>
    </row>
    <row r="221" spans="2:7" x14ac:dyDescent="0.15">
      <c r="B221" s="46"/>
      <c r="C221" s="47">
        <v>0.47500000000000003</v>
      </c>
      <c r="D221" s="121" t="s">
        <v>124</v>
      </c>
      <c r="E221" s="48">
        <v>5</v>
      </c>
      <c r="F221" s="121">
        <v>800</v>
      </c>
      <c r="G221" s="122">
        <v>10</v>
      </c>
    </row>
    <row r="222" spans="2:7" x14ac:dyDescent="0.15">
      <c r="B222" s="46"/>
      <c r="C222" s="47">
        <v>0.47569444444444442</v>
      </c>
      <c r="D222" s="121" t="s">
        <v>127</v>
      </c>
      <c r="E222" s="48">
        <v>5</v>
      </c>
      <c r="F222" s="121">
        <v>1347</v>
      </c>
      <c r="G222" s="122">
        <v>17</v>
      </c>
    </row>
    <row r="223" spans="2:7" x14ac:dyDescent="0.15">
      <c r="B223" s="46"/>
      <c r="C223" s="47">
        <v>0.47569444444444442</v>
      </c>
      <c r="D223" s="121" t="s">
        <v>168</v>
      </c>
      <c r="E223" s="48">
        <v>5</v>
      </c>
      <c r="F223" s="121">
        <v>900</v>
      </c>
      <c r="G223" s="122">
        <v>12</v>
      </c>
    </row>
    <row r="224" spans="2:7" x14ac:dyDescent="0.15">
      <c r="B224" s="46"/>
      <c r="C224" s="47">
        <v>0.47569444444444442</v>
      </c>
      <c r="D224" s="121" t="s">
        <v>139</v>
      </c>
      <c r="E224" s="48">
        <v>5</v>
      </c>
      <c r="F224" s="121">
        <v>1264</v>
      </c>
      <c r="G224" s="122">
        <v>16</v>
      </c>
    </row>
    <row r="225" spans="2:7" x14ac:dyDescent="0.15">
      <c r="B225" s="46"/>
      <c r="C225" s="47">
        <v>0.71736111111111101</v>
      </c>
      <c r="D225" s="121" t="s">
        <v>154</v>
      </c>
      <c r="E225" s="48">
        <v>5</v>
      </c>
      <c r="F225" s="121">
        <v>1452</v>
      </c>
      <c r="G225" s="122">
        <v>19</v>
      </c>
    </row>
    <row r="226" spans="2:7" ht="17.25" thickBot="1" x14ac:dyDescent="0.2">
      <c r="B226" s="46"/>
      <c r="C226" s="47">
        <v>0.75347222222222221</v>
      </c>
      <c r="D226" s="121" t="s">
        <v>154</v>
      </c>
      <c r="E226" s="48">
        <v>5</v>
      </c>
      <c r="F226" s="121">
        <v>1441</v>
      </c>
      <c r="G226" s="122">
        <v>19</v>
      </c>
    </row>
    <row r="227" spans="2:7" ht="17.25" thickBot="1" x14ac:dyDescent="0.2">
      <c r="B227" s="83" t="s">
        <v>0</v>
      </c>
      <c r="C227" s="84" t="s">
        <v>1</v>
      </c>
      <c r="D227" s="73" t="s">
        <v>2</v>
      </c>
      <c r="E227" s="73" t="s">
        <v>4</v>
      </c>
      <c r="F227" s="73" t="s">
        <v>8</v>
      </c>
      <c r="G227" s="74" t="s">
        <v>119</v>
      </c>
    </row>
    <row r="228" spans="2:7" x14ac:dyDescent="0.15">
      <c r="B228" s="46">
        <v>42641</v>
      </c>
      <c r="C228" s="47">
        <v>0.32847222222222222</v>
      </c>
      <c r="D228" s="121" t="s">
        <v>126</v>
      </c>
      <c r="E228" s="63">
        <v>2</v>
      </c>
      <c r="F228" s="121">
        <v>400</v>
      </c>
      <c r="G228" s="122">
        <v>5</v>
      </c>
    </row>
    <row r="229" spans="2:7" x14ac:dyDescent="0.15">
      <c r="B229" s="46"/>
      <c r="C229" s="47">
        <v>0.32847222222222222</v>
      </c>
      <c r="D229" s="121" t="s">
        <v>132</v>
      </c>
      <c r="E229" s="63">
        <v>2</v>
      </c>
      <c r="F229" s="121">
        <v>596</v>
      </c>
      <c r="G229" s="122">
        <v>7</v>
      </c>
    </row>
    <row r="230" spans="2:7" x14ac:dyDescent="0.15">
      <c r="B230" s="46"/>
      <c r="C230" s="47">
        <v>0.32916666666666666</v>
      </c>
      <c r="D230" s="121" t="s">
        <v>135</v>
      </c>
      <c r="E230" s="63">
        <v>2</v>
      </c>
      <c r="F230" s="121">
        <v>572</v>
      </c>
      <c r="G230" s="122">
        <v>7</v>
      </c>
    </row>
    <row r="231" spans="2:7" x14ac:dyDescent="0.15">
      <c r="B231" s="46"/>
      <c r="C231" s="47">
        <v>0.3354166666666667</v>
      </c>
      <c r="D231" s="121" t="s">
        <v>148</v>
      </c>
      <c r="E231" s="63">
        <v>2</v>
      </c>
      <c r="F231" s="121">
        <v>800</v>
      </c>
      <c r="G231" s="122">
        <v>10</v>
      </c>
    </row>
    <row r="232" spans="2:7" x14ac:dyDescent="0.15">
      <c r="B232" s="46"/>
      <c r="C232" s="47">
        <v>0.33611111111111108</v>
      </c>
      <c r="D232" s="121" t="s">
        <v>179</v>
      </c>
      <c r="E232" s="63">
        <v>2</v>
      </c>
      <c r="F232" s="121">
        <v>800</v>
      </c>
      <c r="G232" s="122">
        <v>10</v>
      </c>
    </row>
    <row r="233" spans="2:7" x14ac:dyDescent="0.15">
      <c r="B233" s="46"/>
      <c r="C233" s="47">
        <v>0.34027777777777773</v>
      </c>
      <c r="D233" s="121" t="s">
        <v>142</v>
      </c>
      <c r="E233" s="63">
        <v>2</v>
      </c>
      <c r="F233" s="121">
        <v>553</v>
      </c>
      <c r="G233" s="122">
        <v>7</v>
      </c>
    </row>
    <row r="234" spans="2:7" x14ac:dyDescent="0.15">
      <c r="B234" s="46"/>
      <c r="C234" s="47">
        <v>0.46458333333333335</v>
      </c>
      <c r="D234" s="121" t="s">
        <v>123</v>
      </c>
      <c r="E234" s="48">
        <v>5</v>
      </c>
      <c r="F234" s="121">
        <v>1600</v>
      </c>
      <c r="G234" s="122">
        <v>21</v>
      </c>
    </row>
    <row r="235" spans="2:7" x14ac:dyDescent="0.15">
      <c r="B235" s="46"/>
      <c r="C235" s="47">
        <v>0.57430555555555551</v>
      </c>
      <c r="D235" s="121" t="s">
        <v>134</v>
      </c>
      <c r="E235" s="63">
        <v>2</v>
      </c>
      <c r="F235" s="121">
        <v>454</v>
      </c>
      <c r="G235" s="122">
        <v>6</v>
      </c>
    </row>
    <row r="236" spans="2:7" x14ac:dyDescent="0.15">
      <c r="B236" s="46"/>
      <c r="C236" s="47">
        <v>0.73958333333333337</v>
      </c>
      <c r="D236" s="121" t="s">
        <v>130</v>
      </c>
      <c r="E236" s="48">
        <v>5</v>
      </c>
      <c r="F236" s="121">
        <v>800</v>
      </c>
      <c r="G236" s="122">
        <v>10</v>
      </c>
    </row>
    <row r="237" spans="2:7" x14ac:dyDescent="0.15">
      <c r="B237" s="46"/>
      <c r="C237" s="47">
        <v>0.74652777777777779</v>
      </c>
      <c r="D237" s="121" t="s">
        <v>168</v>
      </c>
      <c r="E237" s="48">
        <v>5</v>
      </c>
      <c r="F237" s="121">
        <v>1219</v>
      </c>
      <c r="G237" s="122">
        <v>16</v>
      </c>
    </row>
    <row r="238" spans="2:7" x14ac:dyDescent="0.15">
      <c r="B238" s="46"/>
      <c r="C238" s="47">
        <v>0.78541666666666676</v>
      </c>
      <c r="D238" s="121" t="s">
        <v>134</v>
      </c>
      <c r="E238" s="63">
        <v>2</v>
      </c>
      <c r="F238" s="121">
        <v>679</v>
      </c>
      <c r="G238" s="122">
        <v>9</v>
      </c>
    </row>
    <row r="239" spans="2:7" x14ac:dyDescent="0.15">
      <c r="B239" s="46"/>
      <c r="C239" s="47">
        <v>0.78541666666666676</v>
      </c>
      <c r="D239" s="121" t="s">
        <v>140</v>
      </c>
      <c r="E239" s="63">
        <v>2</v>
      </c>
      <c r="F239" s="121">
        <v>800</v>
      </c>
      <c r="G239" s="122">
        <v>10</v>
      </c>
    </row>
    <row r="240" spans="2:7" x14ac:dyDescent="0.15">
      <c r="B240" s="46"/>
      <c r="C240" s="47">
        <v>0.78611111111111109</v>
      </c>
      <c r="D240" s="121" t="s">
        <v>132</v>
      </c>
      <c r="E240" s="63">
        <v>2</v>
      </c>
      <c r="F240" s="121">
        <v>800</v>
      </c>
      <c r="G240" s="122">
        <v>10</v>
      </c>
    </row>
    <row r="241" spans="2:7" x14ac:dyDescent="0.15">
      <c r="B241" s="46"/>
      <c r="C241" s="47">
        <v>0.78611111111111109</v>
      </c>
      <c r="D241" s="121" t="s">
        <v>161</v>
      </c>
      <c r="E241" s="48">
        <v>5</v>
      </c>
      <c r="F241" s="121">
        <v>1287</v>
      </c>
      <c r="G241" s="122">
        <v>17</v>
      </c>
    </row>
    <row r="242" spans="2:7" x14ac:dyDescent="0.15">
      <c r="B242" s="46"/>
      <c r="C242" s="47">
        <v>0.78611111111111109</v>
      </c>
      <c r="D242" s="121" t="s">
        <v>128</v>
      </c>
      <c r="E242" s="63">
        <v>2</v>
      </c>
      <c r="F242" s="121">
        <v>596</v>
      </c>
      <c r="G242" s="122">
        <v>7</v>
      </c>
    </row>
    <row r="243" spans="2:7" x14ac:dyDescent="0.15">
      <c r="B243" s="46"/>
      <c r="C243" s="47">
        <v>0.79166666666666663</v>
      </c>
      <c r="D243" s="121" t="s">
        <v>164</v>
      </c>
      <c r="E243" s="63">
        <v>2</v>
      </c>
      <c r="F243" s="121">
        <v>674</v>
      </c>
      <c r="G243" s="122">
        <v>8</v>
      </c>
    </row>
    <row r="244" spans="2:7" x14ac:dyDescent="0.15">
      <c r="B244" s="46"/>
      <c r="C244" s="47">
        <v>0.8027777777777777</v>
      </c>
      <c r="D244" s="121" t="s">
        <v>126</v>
      </c>
      <c r="E244" s="63">
        <v>2</v>
      </c>
      <c r="F244" s="121">
        <v>800</v>
      </c>
      <c r="G244" s="122">
        <v>10</v>
      </c>
    </row>
    <row r="245" spans="2:7" x14ac:dyDescent="0.15">
      <c r="B245" s="46"/>
      <c r="C245" s="47">
        <v>0.82847222222222217</v>
      </c>
      <c r="D245" s="121" t="s">
        <v>148</v>
      </c>
      <c r="E245" s="63">
        <v>2</v>
      </c>
      <c r="F245" s="121">
        <v>800</v>
      </c>
      <c r="G245" s="122">
        <v>10</v>
      </c>
    </row>
    <row r="246" spans="2:7" x14ac:dyDescent="0.15">
      <c r="B246" s="46"/>
      <c r="C246" s="47">
        <v>0.82916666666666661</v>
      </c>
      <c r="D246" s="121" t="s">
        <v>130</v>
      </c>
      <c r="E246" s="48">
        <v>5</v>
      </c>
      <c r="F246" s="121">
        <v>1329</v>
      </c>
      <c r="G246" s="122">
        <v>17</v>
      </c>
    </row>
    <row r="247" spans="2:7" x14ac:dyDescent="0.15">
      <c r="B247" s="46"/>
      <c r="C247" s="47">
        <v>0.83124999999999993</v>
      </c>
      <c r="D247" s="121" t="s">
        <v>126</v>
      </c>
      <c r="E247" s="63">
        <v>2</v>
      </c>
      <c r="F247" s="121">
        <v>747</v>
      </c>
      <c r="G247" s="122">
        <v>9</v>
      </c>
    </row>
    <row r="248" spans="2:7" x14ac:dyDescent="0.15">
      <c r="B248" s="46"/>
      <c r="C248" s="47">
        <v>0.84513888888888899</v>
      </c>
      <c r="D248" s="121" t="s">
        <v>135</v>
      </c>
      <c r="E248" s="63">
        <v>2</v>
      </c>
      <c r="F248" s="121">
        <v>564</v>
      </c>
      <c r="G248" s="122">
        <v>7</v>
      </c>
    </row>
    <row r="249" spans="2:7" x14ac:dyDescent="0.15">
      <c r="B249" s="46"/>
      <c r="C249" s="47">
        <v>0.84583333333333333</v>
      </c>
      <c r="D249" s="121" t="s">
        <v>132</v>
      </c>
      <c r="E249" s="63">
        <v>2</v>
      </c>
      <c r="F249" s="121">
        <v>738</v>
      </c>
      <c r="G249" s="122">
        <v>9</v>
      </c>
    </row>
    <row r="250" spans="2:7" x14ac:dyDescent="0.15">
      <c r="B250" s="46"/>
      <c r="C250" s="47">
        <v>0.8965277777777777</v>
      </c>
      <c r="D250" s="121" t="s">
        <v>123</v>
      </c>
      <c r="E250" s="48">
        <v>5</v>
      </c>
      <c r="F250" s="121">
        <v>1588</v>
      </c>
      <c r="G250" s="122">
        <v>21</v>
      </c>
    </row>
    <row r="251" spans="2:7" x14ac:dyDescent="0.15">
      <c r="B251" s="46"/>
      <c r="C251" s="47">
        <v>0.89930555555555547</v>
      </c>
      <c r="D251" s="121" t="s">
        <v>142</v>
      </c>
      <c r="E251" s="63">
        <v>2</v>
      </c>
      <c r="F251" s="121">
        <v>800</v>
      </c>
      <c r="G251" s="122">
        <v>10</v>
      </c>
    </row>
    <row r="252" spans="2:7" x14ac:dyDescent="0.15">
      <c r="B252" s="46"/>
      <c r="C252" s="47">
        <v>0.95347222222222217</v>
      </c>
      <c r="D252" s="121" t="s">
        <v>156</v>
      </c>
      <c r="E252" s="48">
        <v>5</v>
      </c>
      <c r="F252" s="121">
        <v>800</v>
      </c>
      <c r="G252" s="122">
        <v>10</v>
      </c>
    </row>
    <row r="253" spans="2:7" ht="17.25" thickBot="1" x14ac:dyDescent="0.2">
      <c r="B253" s="46"/>
      <c r="C253" s="47">
        <v>0.95347222222222217</v>
      </c>
      <c r="D253" s="121" t="s">
        <v>121</v>
      </c>
      <c r="E253" s="48">
        <v>5</v>
      </c>
      <c r="F253" s="121">
        <v>890</v>
      </c>
      <c r="G253" s="122">
        <v>11</v>
      </c>
    </row>
    <row r="254" spans="2:7" ht="17.25" thickBot="1" x14ac:dyDescent="0.2">
      <c r="B254" s="83" t="s">
        <v>0</v>
      </c>
      <c r="C254" s="84" t="s">
        <v>1</v>
      </c>
      <c r="D254" s="73" t="s">
        <v>2</v>
      </c>
      <c r="E254" s="73" t="s">
        <v>4</v>
      </c>
      <c r="F254" s="73" t="s">
        <v>8</v>
      </c>
      <c r="G254" s="74" t="s">
        <v>119</v>
      </c>
    </row>
    <row r="255" spans="2:7" x14ac:dyDescent="0.15">
      <c r="B255" s="46">
        <v>42642</v>
      </c>
      <c r="C255" s="47">
        <v>0.38194444444444442</v>
      </c>
      <c r="D255" s="121" t="s">
        <v>134</v>
      </c>
      <c r="E255" s="63">
        <v>2</v>
      </c>
      <c r="F255" s="121">
        <v>689</v>
      </c>
      <c r="G255" s="122">
        <v>9</v>
      </c>
    </row>
    <row r="256" spans="2:7" x14ac:dyDescent="0.15">
      <c r="B256" s="46"/>
      <c r="C256" s="47">
        <v>0.4055555555555555</v>
      </c>
      <c r="D256" s="121" t="s">
        <v>120</v>
      </c>
      <c r="E256" s="48">
        <v>5</v>
      </c>
      <c r="F256" s="121">
        <v>810</v>
      </c>
      <c r="G256" s="122">
        <v>10</v>
      </c>
    </row>
    <row r="257" spans="2:7" x14ac:dyDescent="0.15">
      <c r="B257" s="46"/>
      <c r="C257" s="47">
        <v>0.40833333333333338</v>
      </c>
      <c r="D257" s="121" t="s">
        <v>130</v>
      </c>
      <c r="E257" s="48">
        <v>5</v>
      </c>
      <c r="F257" s="121">
        <v>1367</v>
      </c>
      <c r="G257" s="122">
        <v>18</v>
      </c>
    </row>
    <row r="258" spans="2:7" x14ac:dyDescent="0.15">
      <c r="B258" s="46"/>
      <c r="C258" s="47">
        <v>0.41180555555555554</v>
      </c>
      <c r="D258" s="121" t="s">
        <v>180</v>
      </c>
      <c r="E258" s="48">
        <v>5</v>
      </c>
      <c r="F258" s="121">
        <v>800</v>
      </c>
      <c r="G258" s="122">
        <v>10</v>
      </c>
    </row>
    <row r="259" spans="2:7" x14ac:dyDescent="0.15">
      <c r="B259" s="46"/>
      <c r="C259" s="47">
        <v>0.41736111111111113</v>
      </c>
      <c r="D259" s="121" t="s">
        <v>127</v>
      </c>
      <c r="E259" s="48">
        <v>5</v>
      </c>
      <c r="F259" s="121">
        <v>1099</v>
      </c>
      <c r="G259" s="122">
        <v>14</v>
      </c>
    </row>
    <row r="260" spans="2:7" x14ac:dyDescent="0.15">
      <c r="B260" s="46"/>
      <c r="C260" s="47">
        <v>0.44722222222222219</v>
      </c>
      <c r="D260" s="121" t="s">
        <v>162</v>
      </c>
      <c r="E260" s="48">
        <v>5</v>
      </c>
      <c r="F260" s="121">
        <v>981</v>
      </c>
      <c r="G260" s="122">
        <v>13</v>
      </c>
    </row>
    <row r="261" spans="2:7" x14ac:dyDescent="0.15">
      <c r="B261" s="46"/>
      <c r="C261" s="47">
        <v>0.45277777777777778</v>
      </c>
      <c r="D261" s="121" t="s">
        <v>127</v>
      </c>
      <c r="E261" s="48">
        <v>5</v>
      </c>
      <c r="F261" s="121">
        <v>800</v>
      </c>
      <c r="G261" s="122">
        <v>10</v>
      </c>
    </row>
    <row r="262" spans="2:7" x14ac:dyDescent="0.15">
      <c r="B262" s="46"/>
      <c r="C262" s="47">
        <v>0.45277777777777778</v>
      </c>
      <c r="D262" s="121" t="s">
        <v>179</v>
      </c>
      <c r="E262" s="63">
        <v>2</v>
      </c>
      <c r="F262" s="121">
        <v>400</v>
      </c>
      <c r="G262" s="122">
        <v>5</v>
      </c>
    </row>
    <row r="263" spans="2:7" x14ac:dyDescent="0.15">
      <c r="B263" s="46"/>
      <c r="C263" s="47">
        <v>0.45277777777777778</v>
      </c>
      <c r="D263" s="121" t="s">
        <v>132</v>
      </c>
      <c r="E263" s="63">
        <v>2</v>
      </c>
      <c r="F263" s="121">
        <v>715</v>
      </c>
      <c r="G263" s="122">
        <v>9</v>
      </c>
    </row>
    <row r="264" spans="2:7" x14ac:dyDescent="0.15">
      <c r="B264" s="46"/>
      <c r="C264" s="47">
        <v>0.46527777777777773</v>
      </c>
      <c r="D264" s="121" t="s">
        <v>130</v>
      </c>
      <c r="E264" s="48">
        <v>5</v>
      </c>
      <c r="F264" s="121">
        <v>1389</v>
      </c>
      <c r="G264" s="122">
        <v>18</v>
      </c>
    </row>
    <row r="265" spans="2:7" x14ac:dyDescent="0.15">
      <c r="B265" s="46"/>
      <c r="C265" s="47">
        <v>0.4861111111111111</v>
      </c>
      <c r="D265" s="121" t="s">
        <v>175</v>
      </c>
      <c r="E265" s="48">
        <v>5</v>
      </c>
      <c r="F265" s="121">
        <v>800</v>
      </c>
      <c r="G265" s="122">
        <v>10</v>
      </c>
    </row>
    <row r="266" spans="2:7" x14ac:dyDescent="0.15">
      <c r="B266" s="46"/>
      <c r="C266" s="47">
        <v>0.48680555555555555</v>
      </c>
      <c r="D266" s="121" t="s">
        <v>157</v>
      </c>
      <c r="E266" s="63">
        <v>2</v>
      </c>
      <c r="F266" s="121"/>
      <c r="G266" s="122"/>
    </row>
    <row r="267" spans="2:7" x14ac:dyDescent="0.15">
      <c r="B267" s="46"/>
      <c r="C267" s="47">
        <v>0.49652777777777773</v>
      </c>
      <c r="D267" s="121" t="s">
        <v>146</v>
      </c>
      <c r="E267" s="48">
        <v>5</v>
      </c>
      <c r="F267" s="121">
        <v>815</v>
      </c>
      <c r="G267" s="122">
        <v>10</v>
      </c>
    </row>
    <row r="268" spans="2:7" ht="17.25" thickBot="1" x14ac:dyDescent="0.2">
      <c r="B268" s="46"/>
      <c r="C268" s="47">
        <v>0.50277777777777777</v>
      </c>
      <c r="D268" s="121" t="s">
        <v>138</v>
      </c>
      <c r="E268" s="48">
        <v>5</v>
      </c>
      <c r="F268" s="121">
        <v>1346</v>
      </c>
      <c r="G268" s="122">
        <v>17</v>
      </c>
    </row>
    <row r="269" spans="2:7" ht="17.25" thickBot="1" x14ac:dyDescent="0.2">
      <c r="B269" s="83" t="s">
        <v>0</v>
      </c>
      <c r="C269" s="84" t="s">
        <v>1</v>
      </c>
      <c r="D269" s="73" t="s">
        <v>2</v>
      </c>
      <c r="E269" s="73" t="s">
        <v>4</v>
      </c>
      <c r="F269" s="73" t="s">
        <v>8</v>
      </c>
      <c r="G269" s="74" t="s">
        <v>119</v>
      </c>
    </row>
    <row r="270" spans="2:7" x14ac:dyDescent="0.15">
      <c r="B270" s="46">
        <v>42643</v>
      </c>
      <c r="C270" s="47">
        <v>0.34027777777777773</v>
      </c>
      <c r="D270" s="121" t="s">
        <v>156</v>
      </c>
      <c r="E270" s="48">
        <v>5</v>
      </c>
      <c r="F270" s="121">
        <v>956</v>
      </c>
      <c r="G270" s="122">
        <v>12</v>
      </c>
    </row>
    <row r="271" spans="2:7" x14ac:dyDescent="0.15">
      <c r="B271" s="46"/>
      <c r="C271" s="47">
        <v>0.37638888888888888</v>
      </c>
      <c r="D271" s="121" t="s">
        <v>123</v>
      </c>
      <c r="E271" s="48">
        <v>5</v>
      </c>
      <c r="F271" s="121">
        <v>1600</v>
      </c>
      <c r="G271" s="122">
        <v>21</v>
      </c>
    </row>
    <row r="272" spans="2:7" x14ac:dyDescent="0.15">
      <c r="B272" s="46"/>
      <c r="C272" s="47">
        <v>0.4680555555555555</v>
      </c>
      <c r="D272" s="121" t="s">
        <v>132</v>
      </c>
      <c r="E272" s="63">
        <v>2</v>
      </c>
      <c r="F272" s="121">
        <v>600</v>
      </c>
      <c r="G272" s="122">
        <v>8</v>
      </c>
    </row>
    <row r="273" spans="2:7" x14ac:dyDescent="0.15">
      <c r="B273" s="46"/>
      <c r="C273" s="47">
        <v>0.4680555555555555</v>
      </c>
      <c r="D273" s="121" t="s">
        <v>156</v>
      </c>
      <c r="E273" s="48">
        <v>5</v>
      </c>
      <c r="F273" s="121">
        <v>1600</v>
      </c>
      <c r="G273" s="122">
        <v>21</v>
      </c>
    </row>
    <row r="274" spans="2:7" x14ac:dyDescent="0.15">
      <c r="B274" s="46"/>
      <c r="C274" s="47">
        <v>0.4680555555555555</v>
      </c>
      <c r="D274" s="121" t="s">
        <v>125</v>
      </c>
      <c r="E274" s="48">
        <v>5</v>
      </c>
      <c r="F274" s="121">
        <v>1366</v>
      </c>
      <c r="G274" s="122">
        <v>18</v>
      </c>
    </row>
    <row r="275" spans="2:7" x14ac:dyDescent="0.15">
      <c r="B275" s="46"/>
      <c r="C275" s="47">
        <v>0.56944444444444442</v>
      </c>
      <c r="D275" s="121" t="s">
        <v>144</v>
      </c>
      <c r="E275" s="86">
        <v>10</v>
      </c>
      <c r="F275" s="121">
        <v>1920</v>
      </c>
      <c r="G275" s="122">
        <v>19</v>
      </c>
    </row>
    <row r="276" spans="2:7" x14ac:dyDescent="0.15">
      <c r="B276" s="46"/>
      <c r="C276" s="47">
        <v>0.74791666666666667</v>
      </c>
      <c r="D276" s="121" t="s">
        <v>132</v>
      </c>
      <c r="E276" s="63">
        <v>2</v>
      </c>
      <c r="F276" s="121">
        <v>800</v>
      </c>
      <c r="G276" s="122">
        <v>10</v>
      </c>
    </row>
    <row r="277" spans="2:7" ht="17.25" thickBot="1" x14ac:dyDescent="0.2">
      <c r="B277" s="46"/>
      <c r="C277" s="47">
        <v>0.7597222222222223</v>
      </c>
      <c r="D277" s="121" t="s">
        <v>132</v>
      </c>
      <c r="E277" s="63">
        <v>2</v>
      </c>
      <c r="F277" s="121">
        <v>519</v>
      </c>
      <c r="G277" s="122">
        <v>6</v>
      </c>
    </row>
    <row r="278" spans="2:7" ht="17.25" thickBot="1" x14ac:dyDescent="0.2">
      <c r="B278" s="83" t="s">
        <v>0</v>
      </c>
      <c r="C278" s="84" t="s">
        <v>1</v>
      </c>
      <c r="D278" s="73" t="s">
        <v>2</v>
      </c>
      <c r="E278" s="73" t="s">
        <v>4</v>
      </c>
      <c r="F278" s="73" t="s">
        <v>8</v>
      </c>
      <c r="G278" s="74" t="s">
        <v>119</v>
      </c>
    </row>
    <row r="279" spans="2:7" x14ac:dyDescent="0.15">
      <c r="B279" s="46">
        <v>42646</v>
      </c>
      <c r="C279" s="47">
        <v>0.33333333333333331</v>
      </c>
      <c r="D279" s="121" t="s">
        <v>142</v>
      </c>
      <c r="E279" s="63">
        <v>2</v>
      </c>
      <c r="F279" s="121">
        <v>455</v>
      </c>
      <c r="G279" s="122">
        <v>6</v>
      </c>
    </row>
    <row r="280" spans="2:7" x14ac:dyDescent="0.15">
      <c r="B280" s="46"/>
      <c r="C280" s="47">
        <v>0.33680555555555558</v>
      </c>
      <c r="D280" s="121" t="s">
        <v>135</v>
      </c>
      <c r="E280" s="63">
        <v>2</v>
      </c>
      <c r="F280" s="121">
        <v>800</v>
      </c>
      <c r="G280" s="122">
        <v>10</v>
      </c>
    </row>
    <row r="281" spans="2:7" x14ac:dyDescent="0.15">
      <c r="B281" s="46"/>
      <c r="C281" s="47">
        <v>0.33958333333333335</v>
      </c>
      <c r="D281" s="121" t="s">
        <v>160</v>
      </c>
      <c r="E281" s="48">
        <v>5</v>
      </c>
      <c r="F281" s="121">
        <v>1600</v>
      </c>
      <c r="G281" s="122">
        <v>21</v>
      </c>
    </row>
    <row r="282" spans="2:7" x14ac:dyDescent="0.15">
      <c r="B282" s="46"/>
      <c r="C282" s="47">
        <v>0.33958333333333335</v>
      </c>
      <c r="D282" s="121" t="s">
        <v>168</v>
      </c>
      <c r="E282" s="48">
        <v>5</v>
      </c>
      <c r="F282" s="121">
        <v>1600</v>
      </c>
      <c r="G282" s="122">
        <v>21</v>
      </c>
    </row>
    <row r="283" spans="2:7" x14ac:dyDescent="0.15">
      <c r="B283" s="46"/>
      <c r="C283" s="47">
        <v>0.51597222222222217</v>
      </c>
      <c r="D283" s="121" t="s">
        <v>169</v>
      </c>
      <c r="E283" s="48">
        <v>5</v>
      </c>
      <c r="F283" s="121">
        <v>1258</v>
      </c>
      <c r="G283" s="122">
        <v>16</v>
      </c>
    </row>
    <row r="284" spans="2:7" x14ac:dyDescent="0.15">
      <c r="B284" s="46"/>
      <c r="C284" s="47">
        <v>0.65069444444444446</v>
      </c>
      <c r="D284" s="121" t="s">
        <v>148</v>
      </c>
      <c r="E284" s="63">
        <v>2</v>
      </c>
      <c r="F284" s="121">
        <v>707</v>
      </c>
      <c r="G284" s="122">
        <v>9</v>
      </c>
    </row>
    <row r="285" spans="2:7" x14ac:dyDescent="0.15">
      <c r="B285" s="46"/>
      <c r="C285" s="47">
        <v>0.65069444444444446</v>
      </c>
      <c r="D285" s="121" t="s">
        <v>142</v>
      </c>
      <c r="E285" s="63">
        <v>2</v>
      </c>
      <c r="F285" s="121">
        <v>465</v>
      </c>
      <c r="G285" s="122">
        <v>6</v>
      </c>
    </row>
    <row r="286" spans="2:7" x14ac:dyDescent="0.15">
      <c r="B286" s="46"/>
      <c r="C286" s="47">
        <v>0.68611111111111101</v>
      </c>
      <c r="D286" s="121" t="s">
        <v>154</v>
      </c>
      <c r="E286" s="48">
        <v>5</v>
      </c>
      <c r="F286" s="121">
        <v>1530</v>
      </c>
      <c r="G286" s="122">
        <v>20</v>
      </c>
    </row>
    <row r="287" spans="2:7" x14ac:dyDescent="0.15">
      <c r="B287" s="46"/>
      <c r="C287" s="47">
        <v>0.79583333333333339</v>
      </c>
      <c r="D287" s="121" t="s">
        <v>167</v>
      </c>
      <c r="E287" s="48">
        <v>5</v>
      </c>
      <c r="F287" s="121">
        <v>1579</v>
      </c>
      <c r="G287" s="122">
        <v>21</v>
      </c>
    </row>
    <row r="288" spans="2:7" x14ac:dyDescent="0.15">
      <c r="B288" s="46"/>
      <c r="C288" s="47">
        <v>0.79583333333333339</v>
      </c>
      <c r="D288" s="121" t="s">
        <v>180</v>
      </c>
      <c r="E288" s="48">
        <v>5</v>
      </c>
      <c r="F288" s="121">
        <v>821</v>
      </c>
      <c r="G288" s="122">
        <v>10</v>
      </c>
    </row>
    <row r="289" spans="2:9" x14ac:dyDescent="0.15">
      <c r="B289" s="46"/>
      <c r="C289" s="47">
        <v>0.79583333333333339</v>
      </c>
      <c r="D289" s="121" t="s">
        <v>156</v>
      </c>
      <c r="E289" s="48">
        <v>5</v>
      </c>
      <c r="F289" s="121">
        <v>965</v>
      </c>
      <c r="G289" s="122">
        <v>12</v>
      </c>
    </row>
    <row r="290" spans="2:9" ht="17.25" thickBot="1" x14ac:dyDescent="0.2">
      <c r="B290" s="46"/>
      <c r="C290" s="47">
        <v>0.81041666666666667</v>
      </c>
      <c r="D290" s="121" t="s">
        <v>144</v>
      </c>
      <c r="E290" s="86">
        <v>10</v>
      </c>
      <c r="F290" s="121">
        <v>1600</v>
      </c>
      <c r="G290" s="122">
        <v>16</v>
      </c>
    </row>
    <row r="291" spans="2:9" ht="17.25" thickBot="1" x14ac:dyDescent="0.2">
      <c r="B291" s="83" t="s">
        <v>0</v>
      </c>
      <c r="C291" s="84" t="s">
        <v>1</v>
      </c>
      <c r="D291" s="73" t="s">
        <v>2</v>
      </c>
      <c r="E291" s="73" t="s">
        <v>4</v>
      </c>
      <c r="F291" s="73" t="s">
        <v>8</v>
      </c>
      <c r="G291" s="74" t="s">
        <v>119</v>
      </c>
    </row>
    <row r="292" spans="2:9" x14ac:dyDescent="0.15">
      <c r="B292" s="46">
        <v>42647</v>
      </c>
      <c r="C292" s="47">
        <v>0.34097222222222223</v>
      </c>
      <c r="D292" s="121" t="s">
        <v>142</v>
      </c>
      <c r="E292" s="63">
        <v>2</v>
      </c>
      <c r="F292" s="121">
        <v>509</v>
      </c>
      <c r="G292" s="122">
        <v>6</v>
      </c>
      <c r="H292" s="124"/>
      <c r="I292" s="1" t="s">
        <v>118</v>
      </c>
    </row>
    <row r="293" spans="2:9" x14ac:dyDescent="0.15">
      <c r="B293" s="46"/>
      <c r="C293" s="47">
        <v>0.43124999999999997</v>
      </c>
      <c r="D293" s="121" t="s">
        <v>170</v>
      </c>
      <c r="E293" s="86">
        <v>10</v>
      </c>
      <c r="F293" s="121">
        <v>2114</v>
      </c>
      <c r="G293" s="122">
        <v>21</v>
      </c>
    </row>
    <row r="294" spans="2:9" x14ac:dyDescent="0.15">
      <c r="B294" s="46"/>
      <c r="C294" s="47">
        <v>0.45</v>
      </c>
      <c r="D294" s="121" t="s">
        <v>156</v>
      </c>
      <c r="E294" s="48">
        <v>5</v>
      </c>
      <c r="F294" s="121">
        <v>1079</v>
      </c>
      <c r="G294" s="122">
        <v>14</v>
      </c>
    </row>
    <row r="295" spans="2:9" x14ac:dyDescent="0.15">
      <c r="B295" s="46"/>
      <c r="C295" s="47">
        <v>0.45</v>
      </c>
      <c r="D295" s="121" t="s">
        <v>131</v>
      </c>
      <c r="E295" s="48">
        <v>5</v>
      </c>
      <c r="F295" s="121">
        <v>1205</v>
      </c>
      <c r="G295" s="122">
        <v>16</v>
      </c>
    </row>
    <row r="296" spans="2:9" x14ac:dyDescent="0.15">
      <c r="B296" s="46"/>
      <c r="C296" s="47">
        <v>0.45</v>
      </c>
      <c r="D296" s="121" t="s">
        <v>154</v>
      </c>
      <c r="E296" s="48">
        <v>5</v>
      </c>
      <c r="F296" s="121">
        <v>1272</v>
      </c>
      <c r="G296" s="122">
        <v>16</v>
      </c>
    </row>
    <row r="297" spans="2:9" x14ac:dyDescent="0.15">
      <c r="B297" s="46"/>
      <c r="C297" s="47">
        <v>0.45694444444444443</v>
      </c>
      <c r="D297" s="121" t="s">
        <v>130</v>
      </c>
      <c r="E297" s="48">
        <v>5</v>
      </c>
      <c r="F297" s="121"/>
      <c r="G297" s="122"/>
    </row>
    <row r="298" spans="2:9" x14ac:dyDescent="0.15">
      <c r="B298" s="46"/>
      <c r="C298" s="47">
        <v>0.45694444444444443</v>
      </c>
      <c r="D298" s="121" t="s">
        <v>156</v>
      </c>
      <c r="E298" s="48">
        <v>5</v>
      </c>
      <c r="F298" s="121">
        <v>1500</v>
      </c>
      <c r="G298" s="122">
        <v>20</v>
      </c>
    </row>
    <row r="299" spans="2:9" x14ac:dyDescent="0.15">
      <c r="B299" s="46"/>
      <c r="C299" s="47">
        <v>0.46875</v>
      </c>
      <c r="D299" s="121" t="s">
        <v>129</v>
      </c>
      <c r="E299" s="48">
        <v>5</v>
      </c>
      <c r="F299" s="121">
        <v>800</v>
      </c>
      <c r="G299" s="122">
        <v>10</v>
      </c>
    </row>
    <row r="300" spans="2:9" x14ac:dyDescent="0.15">
      <c r="B300" s="46"/>
      <c r="C300" s="47">
        <v>0.74444444444444446</v>
      </c>
      <c r="D300" s="121" t="s">
        <v>181</v>
      </c>
      <c r="E300" s="86">
        <v>10</v>
      </c>
      <c r="F300" s="121">
        <v>1600</v>
      </c>
      <c r="G300" s="122">
        <v>16</v>
      </c>
    </row>
    <row r="301" spans="2:9" x14ac:dyDescent="0.15">
      <c r="B301" s="46"/>
      <c r="C301" s="47">
        <v>0.7583333333333333</v>
      </c>
      <c r="D301" s="121" t="s">
        <v>145</v>
      </c>
      <c r="E301" s="48">
        <v>5</v>
      </c>
      <c r="F301" s="121">
        <v>800</v>
      </c>
      <c r="G301" s="122">
        <v>10</v>
      </c>
    </row>
    <row r="302" spans="2:9" x14ac:dyDescent="0.15">
      <c r="B302" s="46"/>
      <c r="C302" s="47">
        <v>0.76111111111111107</v>
      </c>
      <c r="D302" s="121" t="s">
        <v>136</v>
      </c>
      <c r="E302" s="48">
        <v>5</v>
      </c>
      <c r="F302" s="121">
        <v>1572</v>
      </c>
      <c r="G302" s="122">
        <v>20</v>
      </c>
    </row>
    <row r="303" spans="2:9" ht="17.25" thickBot="1" x14ac:dyDescent="0.2">
      <c r="B303" s="46"/>
      <c r="C303" s="47">
        <v>0.76111111111111107</v>
      </c>
      <c r="D303" s="121" t="s">
        <v>145</v>
      </c>
      <c r="E303" s="48">
        <v>5</v>
      </c>
      <c r="F303" s="121">
        <v>1365</v>
      </c>
      <c r="G303" s="122">
        <v>18</v>
      </c>
    </row>
    <row r="304" spans="2:9" ht="17.25" thickBot="1" x14ac:dyDescent="0.2">
      <c r="B304" s="83" t="s">
        <v>0</v>
      </c>
      <c r="C304" s="84" t="s">
        <v>1</v>
      </c>
      <c r="D304" s="73" t="s">
        <v>2</v>
      </c>
      <c r="E304" s="73" t="s">
        <v>4</v>
      </c>
      <c r="F304" s="73" t="s">
        <v>8</v>
      </c>
      <c r="G304" s="74" t="s">
        <v>119</v>
      </c>
    </row>
    <row r="305" spans="2:7" x14ac:dyDescent="0.15">
      <c r="B305" s="46">
        <v>42648</v>
      </c>
      <c r="C305" s="47">
        <v>0.3444444444444445</v>
      </c>
      <c r="D305" s="121" t="s">
        <v>156</v>
      </c>
      <c r="E305" s="48">
        <v>5</v>
      </c>
      <c r="F305" s="121">
        <v>945</v>
      </c>
      <c r="G305" s="122">
        <v>12</v>
      </c>
    </row>
    <row r="306" spans="2:7" x14ac:dyDescent="0.15">
      <c r="B306" s="46"/>
      <c r="C306" s="47">
        <v>0.39305555555555555</v>
      </c>
      <c r="D306" s="121" t="s">
        <v>148</v>
      </c>
      <c r="E306" s="63">
        <v>2</v>
      </c>
      <c r="F306" s="121">
        <v>400</v>
      </c>
      <c r="G306" s="122">
        <v>5</v>
      </c>
    </row>
    <row r="307" spans="2:7" x14ac:dyDescent="0.15">
      <c r="B307" s="46"/>
      <c r="C307" s="47">
        <v>0.40486111111111112</v>
      </c>
      <c r="D307" s="121" t="s">
        <v>132</v>
      </c>
      <c r="E307" s="63">
        <v>2</v>
      </c>
      <c r="F307" s="121">
        <v>400</v>
      </c>
      <c r="G307" s="122">
        <v>5</v>
      </c>
    </row>
    <row r="308" spans="2:7" x14ac:dyDescent="0.15">
      <c r="B308" s="46"/>
      <c r="C308" s="47">
        <v>0.48194444444444445</v>
      </c>
      <c r="D308" s="121" t="s">
        <v>139</v>
      </c>
      <c r="E308" s="48">
        <v>5</v>
      </c>
      <c r="F308" s="121">
        <v>1289</v>
      </c>
      <c r="G308" s="122">
        <v>17</v>
      </c>
    </row>
    <row r="309" spans="2:7" x14ac:dyDescent="0.15">
      <c r="B309" s="46"/>
      <c r="C309" s="47">
        <v>0.48194444444444445</v>
      </c>
      <c r="D309" s="121" t="s">
        <v>182</v>
      </c>
      <c r="E309" s="86">
        <v>10</v>
      </c>
      <c r="F309" s="121">
        <v>3200</v>
      </c>
      <c r="G309" s="122">
        <v>32</v>
      </c>
    </row>
    <row r="310" spans="2:7" x14ac:dyDescent="0.15">
      <c r="B310" s="46"/>
      <c r="C310" s="47">
        <v>0.48194444444444445</v>
      </c>
      <c r="D310" s="121" t="s">
        <v>152</v>
      </c>
      <c r="E310" s="48">
        <v>5</v>
      </c>
      <c r="F310" s="121">
        <v>800</v>
      </c>
      <c r="G310" s="122">
        <v>10</v>
      </c>
    </row>
    <row r="311" spans="2:7" x14ac:dyDescent="0.15">
      <c r="B311" s="46"/>
      <c r="C311" s="47">
        <v>0.49583333333333335</v>
      </c>
      <c r="D311" s="121" t="s">
        <v>166</v>
      </c>
      <c r="E311" s="48">
        <v>5</v>
      </c>
      <c r="F311" s="121">
        <v>991</v>
      </c>
      <c r="G311" s="122">
        <v>13</v>
      </c>
    </row>
    <row r="312" spans="2:7" x14ac:dyDescent="0.15">
      <c r="B312" s="46"/>
      <c r="C312" s="47">
        <v>0.49583333333333335</v>
      </c>
      <c r="D312" s="121" t="s">
        <v>163</v>
      </c>
      <c r="E312" s="86">
        <v>10</v>
      </c>
      <c r="F312" s="121">
        <v>2624</v>
      </c>
      <c r="G312" s="122">
        <v>26</v>
      </c>
    </row>
    <row r="313" spans="2:7" x14ac:dyDescent="0.15">
      <c r="B313" s="46"/>
      <c r="C313" s="47">
        <v>0.49583333333333335</v>
      </c>
      <c r="D313" s="121" t="s">
        <v>160</v>
      </c>
      <c r="E313" s="48">
        <v>5</v>
      </c>
      <c r="F313" s="121">
        <v>800</v>
      </c>
      <c r="G313" s="122">
        <v>10</v>
      </c>
    </row>
    <row r="314" spans="2:7" x14ac:dyDescent="0.15">
      <c r="B314" s="46"/>
      <c r="C314" s="47">
        <v>0.56736111111111109</v>
      </c>
      <c r="D314" s="121" t="s">
        <v>157</v>
      </c>
      <c r="E314" s="63">
        <v>2</v>
      </c>
      <c r="F314" s="121">
        <v>590</v>
      </c>
      <c r="G314" s="122">
        <v>7</v>
      </c>
    </row>
    <row r="315" spans="2:7" x14ac:dyDescent="0.15">
      <c r="B315" s="46"/>
      <c r="C315" s="47">
        <v>0.75</v>
      </c>
      <c r="D315" s="121" t="s">
        <v>171</v>
      </c>
      <c r="E315" s="86">
        <v>10</v>
      </c>
      <c r="F315" s="121">
        <v>2492</v>
      </c>
      <c r="G315" s="122">
        <v>24</v>
      </c>
    </row>
    <row r="316" spans="2:7" x14ac:dyDescent="0.15">
      <c r="B316" s="46"/>
      <c r="C316" s="47">
        <v>0.75</v>
      </c>
      <c r="D316" s="121" t="s">
        <v>179</v>
      </c>
      <c r="E316" s="63">
        <v>2</v>
      </c>
      <c r="F316" s="121">
        <v>563</v>
      </c>
      <c r="G316" s="122">
        <v>7</v>
      </c>
    </row>
    <row r="317" spans="2:7" x14ac:dyDescent="0.15">
      <c r="B317" s="46"/>
      <c r="C317" s="47">
        <v>0.77361111111111114</v>
      </c>
      <c r="D317" s="121" t="s">
        <v>120</v>
      </c>
      <c r="E317" s="48">
        <v>5</v>
      </c>
      <c r="F317" s="121">
        <v>822</v>
      </c>
      <c r="G317" s="122">
        <v>10</v>
      </c>
    </row>
    <row r="318" spans="2:7" x14ac:dyDescent="0.15">
      <c r="B318" s="46"/>
      <c r="C318" s="47">
        <v>0.77361111111111114</v>
      </c>
      <c r="D318" s="121" t="s">
        <v>156</v>
      </c>
      <c r="E318" s="48">
        <v>5</v>
      </c>
      <c r="F318" s="121">
        <v>1167</v>
      </c>
      <c r="G318" s="122">
        <v>15</v>
      </c>
    </row>
    <row r="319" spans="2:7" x14ac:dyDescent="0.15">
      <c r="B319" s="46"/>
      <c r="C319" s="47">
        <v>0.77638888888888891</v>
      </c>
      <c r="D319" s="121" t="s">
        <v>183</v>
      </c>
      <c r="E319" s="48">
        <v>5</v>
      </c>
      <c r="F319" s="121">
        <v>1128</v>
      </c>
      <c r="G319" s="122">
        <v>15</v>
      </c>
    </row>
    <row r="320" spans="2:7" x14ac:dyDescent="0.15">
      <c r="B320" s="46"/>
      <c r="C320" s="47">
        <v>0.77638888888888891</v>
      </c>
      <c r="D320" s="121" t="s">
        <v>184</v>
      </c>
      <c r="E320" s="48">
        <v>5</v>
      </c>
      <c r="F320" s="121">
        <v>800</v>
      </c>
      <c r="G320" s="122">
        <v>10</v>
      </c>
    </row>
    <row r="321" spans="2:7" x14ac:dyDescent="0.15">
      <c r="B321" s="46"/>
      <c r="C321" s="47">
        <v>0.78611111111111109</v>
      </c>
      <c r="D321" s="121" t="s">
        <v>185</v>
      </c>
      <c r="E321" s="48">
        <v>5</v>
      </c>
      <c r="F321" s="121">
        <v>1600</v>
      </c>
      <c r="G321" s="122">
        <v>21</v>
      </c>
    </row>
    <row r="322" spans="2:7" x14ac:dyDescent="0.15">
      <c r="B322" s="46"/>
      <c r="C322" s="47">
        <v>0.78749999999999998</v>
      </c>
      <c r="D322" s="121" t="s">
        <v>148</v>
      </c>
      <c r="E322" s="63">
        <v>2</v>
      </c>
      <c r="F322" s="121">
        <v>495</v>
      </c>
      <c r="G322" s="122">
        <v>6</v>
      </c>
    </row>
    <row r="323" spans="2:7" x14ac:dyDescent="0.15">
      <c r="B323" s="46"/>
      <c r="C323" s="47">
        <v>0.7909722222222223</v>
      </c>
      <c r="D323" s="121" t="s">
        <v>186</v>
      </c>
      <c r="E323" s="63">
        <v>5</v>
      </c>
      <c r="F323" s="121">
        <v>1470</v>
      </c>
      <c r="G323" s="122">
        <v>19</v>
      </c>
    </row>
    <row r="324" spans="2:7" ht="17.25" thickBot="1" x14ac:dyDescent="0.2">
      <c r="B324" s="46"/>
      <c r="C324" s="47">
        <v>0.80763888888888891</v>
      </c>
      <c r="D324" s="121" t="s">
        <v>134</v>
      </c>
      <c r="E324" s="63">
        <v>2</v>
      </c>
      <c r="F324" s="121">
        <v>800</v>
      </c>
      <c r="G324" s="122">
        <v>10</v>
      </c>
    </row>
    <row r="325" spans="2:7" ht="17.25" thickBot="1" x14ac:dyDescent="0.2">
      <c r="B325" s="83" t="s">
        <v>0</v>
      </c>
      <c r="C325" s="84" t="s">
        <v>1</v>
      </c>
      <c r="D325" s="73" t="s">
        <v>2</v>
      </c>
      <c r="E325" s="73" t="s">
        <v>4</v>
      </c>
      <c r="F325" s="73" t="s">
        <v>8</v>
      </c>
      <c r="G325" s="74" t="s">
        <v>119</v>
      </c>
    </row>
    <row r="326" spans="2:7" x14ac:dyDescent="0.15">
      <c r="B326" s="46">
        <v>42649</v>
      </c>
      <c r="C326" s="47">
        <v>0.60277777777777775</v>
      </c>
      <c r="D326" s="121" t="s">
        <v>133</v>
      </c>
      <c r="E326" s="63">
        <v>2</v>
      </c>
      <c r="F326" s="121">
        <v>645</v>
      </c>
      <c r="G326" s="122">
        <v>8</v>
      </c>
    </row>
    <row r="327" spans="2:7" x14ac:dyDescent="0.15">
      <c r="B327" s="46"/>
      <c r="C327" s="47">
        <v>0.66041666666666665</v>
      </c>
      <c r="D327" s="121" t="s">
        <v>126</v>
      </c>
      <c r="E327" s="63">
        <v>2</v>
      </c>
      <c r="F327" s="121">
        <v>572</v>
      </c>
      <c r="G327" s="122">
        <v>7</v>
      </c>
    </row>
    <row r="328" spans="2:7" x14ac:dyDescent="0.15">
      <c r="B328" s="46"/>
      <c r="C328" s="47">
        <v>0.66041666666666665</v>
      </c>
      <c r="D328" s="121" t="s">
        <v>126</v>
      </c>
      <c r="E328" s="63">
        <v>2</v>
      </c>
      <c r="F328" s="121">
        <v>728</v>
      </c>
      <c r="G328" s="122">
        <v>9</v>
      </c>
    </row>
    <row r="329" spans="2:7" x14ac:dyDescent="0.15">
      <c r="B329" s="46"/>
      <c r="C329" s="47">
        <v>0.82638888888888884</v>
      </c>
      <c r="D329" s="121" t="s">
        <v>133</v>
      </c>
      <c r="E329" s="63">
        <v>2</v>
      </c>
      <c r="F329" s="121">
        <v>800</v>
      </c>
      <c r="G329" s="122">
        <v>10</v>
      </c>
    </row>
    <row r="330" spans="2:7" x14ac:dyDescent="0.15">
      <c r="B330" s="46"/>
      <c r="C330" s="47">
        <v>0.82847222222222217</v>
      </c>
      <c r="D330" s="121" t="s">
        <v>142</v>
      </c>
      <c r="E330" s="63">
        <v>2</v>
      </c>
      <c r="F330" s="121">
        <v>658</v>
      </c>
      <c r="G330" s="122">
        <v>8</v>
      </c>
    </row>
    <row r="331" spans="2:7" x14ac:dyDescent="0.15">
      <c r="B331" s="46"/>
      <c r="C331" s="47">
        <v>0.82847222222222217</v>
      </c>
      <c r="D331" s="121" t="s">
        <v>148</v>
      </c>
      <c r="E331" s="63">
        <v>2</v>
      </c>
      <c r="F331" s="121">
        <v>655</v>
      </c>
      <c r="G331" s="122">
        <v>8</v>
      </c>
    </row>
    <row r="332" spans="2:7" x14ac:dyDescent="0.15">
      <c r="B332" s="46"/>
      <c r="C332" s="47">
        <v>0.8340277777777777</v>
      </c>
      <c r="D332" s="121" t="s">
        <v>148</v>
      </c>
      <c r="E332" s="63">
        <v>2</v>
      </c>
      <c r="F332" s="121">
        <v>526</v>
      </c>
      <c r="G332" s="122">
        <v>7</v>
      </c>
    </row>
    <row r="333" spans="2:7" x14ac:dyDescent="0.15">
      <c r="B333" s="46"/>
      <c r="C333" s="47">
        <v>0.85138888888888886</v>
      </c>
      <c r="D333" s="121" t="s">
        <v>135</v>
      </c>
      <c r="E333" s="63">
        <v>2</v>
      </c>
      <c r="F333" s="121">
        <v>455</v>
      </c>
      <c r="G333" s="122">
        <v>6</v>
      </c>
    </row>
    <row r="334" spans="2:7" x14ac:dyDescent="0.15">
      <c r="B334" s="46"/>
      <c r="C334" s="47">
        <v>0.85416666666666663</v>
      </c>
      <c r="D334" s="121" t="s">
        <v>145</v>
      </c>
      <c r="E334" s="48">
        <v>5</v>
      </c>
      <c r="F334" s="121">
        <v>1600</v>
      </c>
      <c r="G334" s="122">
        <v>21</v>
      </c>
    </row>
    <row r="335" spans="2:7" x14ac:dyDescent="0.15">
      <c r="B335" s="46"/>
      <c r="C335" s="47">
        <v>0.85972222222222217</v>
      </c>
      <c r="D335" s="121" t="s">
        <v>166</v>
      </c>
      <c r="E335" s="48">
        <v>5</v>
      </c>
      <c r="F335" s="121">
        <v>800</v>
      </c>
      <c r="G335" s="122">
        <v>10</v>
      </c>
    </row>
    <row r="336" spans="2:7" x14ac:dyDescent="0.15">
      <c r="B336" s="46"/>
      <c r="C336" s="47">
        <v>0.85972222222222217</v>
      </c>
      <c r="D336" s="121" t="s">
        <v>138</v>
      </c>
      <c r="E336" s="48">
        <v>5</v>
      </c>
      <c r="F336" s="121">
        <v>1024</v>
      </c>
      <c r="G336" s="122">
        <v>13</v>
      </c>
    </row>
    <row r="337" spans="2:7" x14ac:dyDescent="0.15">
      <c r="B337" s="46"/>
      <c r="C337" s="47">
        <v>0.86597222222222225</v>
      </c>
      <c r="D337" s="121" t="s">
        <v>141</v>
      </c>
      <c r="E337" s="86">
        <v>10</v>
      </c>
      <c r="F337" s="121">
        <v>1600</v>
      </c>
      <c r="G337" s="122">
        <v>16</v>
      </c>
    </row>
    <row r="338" spans="2:7" x14ac:dyDescent="0.15">
      <c r="B338" s="46"/>
      <c r="C338" s="47">
        <v>0.87222222222222223</v>
      </c>
      <c r="D338" s="121" t="s">
        <v>137</v>
      </c>
      <c r="E338" s="48">
        <v>5</v>
      </c>
      <c r="F338" s="121">
        <v>1067</v>
      </c>
      <c r="G338" s="122">
        <v>14</v>
      </c>
    </row>
    <row r="339" spans="2:7" x14ac:dyDescent="0.15">
      <c r="B339" s="46"/>
      <c r="C339" s="47">
        <v>0.87222222222222223</v>
      </c>
      <c r="D339" s="121" t="s">
        <v>127</v>
      </c>
      <c r="E339" s="48">
        <v>5</v>
      </c>
      <c r="F339" s="121">
        <v>1265</v>
      </c>
      <c r="G339" s="122">
        <v>16</v>
      </c>
    </row>
    <row r="340" spans="2:7" ht="17.25" thickBot="1" x14ac:dyDescent="0.2">
      <c r="B340" s="46"/>
      <c r="C340" s="47">
        <v>0.87430555555555556</v>
      </c>
      <c r="D340" s="121" t="s">
        <v>151</v>
      </c>
      <c r="E340" s="48">
        <v>5</v>
      </c>
      <c r="F340" s="121">
        <v>1600</v>
      </c>
      <c r="G340" s="122">
        <v>21</v>
      </c>
    </row>
    <row r="341" spans="2:7" ht="17.25" thickBot="1" x14ac:dyDescent="0.2">
      <c r="B341" s="83" t="s">
        <v>0</v>
      </c>
      <c r="C341" s="84" t="s">
        <v>1</v>
      </c>
      <c r="D341" s="73" t="s">
        <v>2</v>
      </c>
      <c r="E341" s="73" t="s">
        <v>4</v>
      </c>
      <c r="F341" s="73" t="s">
        <v>8</v>
      </c>
      <c r="G341" s="74" t="s">
        <v>119</v>
      </c>
    </row>
    <row r="342" spans="2:7" x14ac:dyDescent="0.15">
      <c r="B342" s="46">
        <v>42650</v>
      </c>
      <c r="C342" s="47">
        <v>0.63472222222222219</v>
      </c>
      <c r="D342" s="121" t="s">
        <v>156</v>
      </c>
      <c r="E342" s="48">
        <v>5</v>
      </c>
      <c r="F342" s="121"/>
      <c r="G342" s="122"/>
    </row>
    <row r="343" spans="2:7" x14ac:dyDescent="0.15">
      <c r="B343" s="46"/>
      <c r="C343" s="47">
        <v>0.63541666666666663</v>
      </c>
      <c r="D343" s="121" t="s">
        <v>138</v>
      </c>
      <c r="E343" s="48">
        <v>5</v>
      </c>
      <c r="F343" s="121">
        <v>800</v>
      </c>
      <c r="G343" s="122">
        <v>10</v>
      </c>
    </row>
    <row r="344" spans="2:7" x14ac:dyDescent="0.15">
      <c r="B344" s="46"/>
      <c r="C344" s="47">
        <v>0.63541666666666663</v>
      </c>
      <c r="D344" s="121" t="s">
        <v>139</v>
      </c>
      <c r="E344" s="48">
        <v>5</v>
      </c>
      <c r="F344" s="121">
        <v>1600</v>
      </c>
      <c r="G344" s="122">
        <v>21</v>
      </c>
    </row>
    <row r="345" spans="2:7" x14ac:dyDescent="0.15">
      <c r="B345" s="46"/>
      <c r="C345" s="47">
        <v>0.63541666666666663</v>
      </c>
      <c r="D345" s="121" t="s">
        <v>171</v>
      </c>
      <c r="E345" s="86">
        <v>10</v>
      </c>
      <c r="F345" s="121">
        <v>3048</v>
      </c>
      <c r="G345" s="122">
        <v>30</v>
      </c>
    </row>
    <row r="346" spans="2:7" x14ac:dyDescent="0.15">
      <c r="B346" s="46"/>
      <c r="C346" s="47">
        <v>0.64236111111111105</v>
      </c>
      <c r="D346" s="121" t="s">
        <v>138</v>
      </c>
      <c r="E346" s="48">
        <v>5</v>
      </c>
      <c r="F346" s="121">
        <v>1365</v>
      </c>
      <c r="G346" s="122">
        <v>18</v>
      </c>
    </row>
    <row r="347" spans="2:7" x14ac:dyDescent="0.15">
      <c r="B347" s="46"/>
      <c r="C347" s="47">
        <v>0.64236111111111105</v>
      </c>
      <c r="D347" s="121" t="s">
        <v>175</v>
      </c>
      <c r="E347" s="48">
        <v>5</v>
      </c>
      <c r="F347" s="121">
        <v>976</v>
      </c>
      <c r="G347" s="122">
        <v>13</v>
      </c>
    </row>
    <row r="348" spans="2:7" x14ac:dyDescent="0.15">
      <c r="B348" s="46"/>
      <c r="C348" s="47">
        <v>0.75208333333333333</v>
      </c>
      <c r="D348" s="121" t="s">
        <v>144</v>
      </c>
      <c r="E348" s="86">
        <v>10</v>
      </c>
      <c r="F348" s="121">
        <v>3200</v>
      </c>
      <c r="G348" s="122">
        <v>32</v>
      </c>
    </row>
    <row r="349" spans="2:7" x14ac:dyDescent="0.15">
      <c r="B349" s="46"/>
      <c r="C349" s="47">
        <v>0.76458333333333339</v>
      </c>
      <c r="D349" s="121" t="s">
        <v>156</v>
      </c>
      <c r="E349" s="48">
        <v>5</v>
      </c>
      <c r="F349" s="121">
        <v>1600</v>
      </c>
      <c r="G349" s="122">
        <v>21</v>
      </c>
    </row>
    <row r="350" spans="2:7" x14ac:dyDescent="0.15">
      <c r="B350" s="46"/>
      <c r="C350" s="47">
        <v>0.76527777777777783</v>
      </c>
      <c r="D350" s="121" t="s">
        <v>126</v>
      </c>
      <c r="E350" s="63">
        <v>2</v>
      </c>
      <c r="F350" s="121">
        <v>400</v>
      </c>
      <c r="G350" s="122">
        <v>5</v>
      </c>
    </row>
    <row r="351" spans="2:7" x14ac:dyDescent="0.15">
      <c r="B351" s="46"/>
      <c r="C351" s="47">
        <v>0.76527777777777783</v>
      </c>
      <c r="D351" s="121" t="s">
        <v>146</v>
      </c>
      <c r="E351" s="48">
        <v>5</v>
      </c>
      <c r="F351" s="121">
        <v>1202</v>
      </c>
      <c r="G351" s="122">
        <v>16</v>
      </c>
    </row>
    <row r="352" spans="2:7" x14ac:dyDescent="0.15">
      <c r="B352" s="46"/>
      <c r="C352" s="47">
        <v>0.76527777777777783</v>
      </c>
      <c r="D352" s="121" t="s">
        <v>155</v>
      </c>
      <c r="E352" s="86">
        <v>10</v>
      </c>
      <c r="F352" s="121">
        <v>2059</v>
      </c>
      <c r="G352" s="122">
        <v>20</v>
      </c>
    </row>
    <row r="353" spans="2:7" x14ac:dyDescent="0.15">
      <c r="B353" s="46"/>
      <c r="C353" s="47">
        <v>0.78194444444444444</v>
      </c>
      <c r="D353" s="121" t="s">
        <v>132</v>
      </c>
      <c r="E353" s="63">
        <v>2</v>
      </c>
      <c r="F353" s="121">
        <v>486</v>
      </c>
      <c r="G353" s="122">
        <v>6</v>
      </c>
    </row>
    <row r="354" spans="2:7" x14ac:dyDescent="0.15">
      <c r="B354" s="46"/>
      <c r="C354" s="47">
        <v>0.78819444444444453</v>
      </c>
      <c r="D354" s="121" t="s">
        <v>133</v>
      </c>
      <c r="E354" s="63">
        <v>2</v>
      </c>
      <c r="F354" s="121">
        <v>633</v>
      </c>
      <c r="G354" s="122">
        <v>8</v>
      </c>
    </row>
    <row r="355" spans="2:7" x14ac:dyDescent="0.15">
      <c r="B355" s="46"/>
      <c r="C355" s="47">
        <v>0.86458333333333337</v>
      </c>
      <c r="D355" s="121" t="s">
        <v>164</v>
      </c>
      <c r="E355" s="63">
        <v>2</v>
      </c>
      <c r="F355" s="121">
        <v>400</v>
      </c>
      <c r="G355" s="122">
        <v>5</v>
      </c>
    </row>
    <row r="356" spans="2:7" x14ac:dyDescent="0.15">
      <c r="B356" s="46"/>
      <c r="C356" s="47">
        <v>0.87361111111111101</v>
      </c>
      <c r="D356" s="121" t="s">
        <v>142</v>
      </c>
      <c r="E356" s="63">
        <v>2</v>
      </c>
      <c r="F356" s="121">
        <v>712</v>
      </c>
      <c r="G356" s="122">
        <v>9</v>
      </c>
    </row>
    <row r="357" spans="2:7" x14ac:dyDescent="0.15">
      <c r="B357" s="46"/>
      <c r="C357" s="47">
        <v>0.8847222222222223</v>
      </c>
      <c r="D357" s="121" t="s">
        <v>125</v>
      </c>
      <c r="E357" s="48">
        <v>5</v>
      </c>
      <c r="F357" s="121">
        <v>816</v>
      </c>
      <c r="G357" s="122">
        <v>10</v>
      </c>
    </row>
    <row r="358" spans="2:7" x14ac:dyDescent="0.15">
      <c r="B358" s="46"/>
      <c r="C358" s="47">
        <v>0.8847222222222223</v>
      </c>
      <c r="D358" s="121" t="s">
        <v>129</v>
      </c>
      <c r="E358" s="48">
        <v>5</v>
      </c>
      <c r="F358" s="121">
        <v>845</v>
      </c>
      <c r="G358" s="122">
        <v>11</v>
      </c>
    </row>
    <row r="359" spans="2:7" x14ac:dyDescent="0.15">
      <c r="B359" s="46"/>
      <c r="C359" s="47">
        <v>0.89027777777777783</v>
      </c>
      <c r="D359" s="121" t="s">
        <v>148</v>
      </c>
      <c r="E359" s="63">
        <v>2</v>
      </c>
      <c r="F359" s="121">
        <v>578</v>
      </c>
      <c r="G359" s="122">
        <v>7</v>
      </c>
    </row>
    <row r="360" spans="2:7" x14ac:dyDescent="0.15">
      <c r="B360" s="46"/>
      <c r="C360" s="47">
        <v>0.8930555555555556</v>
      </c>
      <c r="D360" s="121" t="s">
        <v>120</v>
      </c>
      <c r="E360" s="48">
        <v>5</v>
      </c>
      <c r="F360" s="121">
        <v>1600</v>
      </c>
      <c r="G360" s="122">
        <v>21</v>
      </c>
    </row>
    <row r="361" spans="2:7" x14ac:dyDescent="0.15">
      <c r="B361" s="46"/>
      <c r="C361" s="47">
        <v>0.89930555555555547</v>
      </c>
      <c r="D361" s="121" t="s">
        <v>151</v>
      </c>
      <c r="E361" s="48">
        <v>5</v>
      </c>
      <c r="F361" s="121">
        <v>955</v>
      </c>
      <c r="G361" s="122">
        <v>12</v>
      </c>
    </row>
    <row r="362" spans="2:7" x14ac:dyDescent="0.15">
      <c r="B362" s="46"/>
      <c r="C362" s="47">
        <v>0.89930555555555547</v>
      </c>
      <c r="D362" s="121" t="s">
        <v>130</v>
      </c>
      <c r="E362" s="48">
        <v>5</v>
      </c>
      <c r="F362" s="121">
        <v>1081</v>
      </c>
      <c r="G362" s="122">
        <v>14</v>
      </c>
    </row>
    <row r="363" spans="2:7" x14ac:dyDescent="0.15">
      <c r="B363" s="46"/>
      <c r="C363" s="47">
        <v>0.90208333333333324</v>
      </c>
      <c r="D363" s="121" t="s">
        <v>145</v>
      </c>
      <c r="E363" s="48">
        <v>5</v>
      </c>
      <c r="F363" s="121">
        <v>1157</v>
      </c>
      <c r="G363" s="122">
        <v>15</v>
      </c>
    </row>
    <row r="364" spans="2:7" x14ac:dyDescent="0.15">
      <c r="B364" s="46"/>
      <c r="C364" s="47">
        <v>0.9145833333333333</v>
      </c>
      <c r="D364" s="121" t="s">
        <v>148</v>
      </c>
      <c r="E364" s="63">
        <v>2</v>
      </c>
      <c r="F364" s="121">
        <v>498</v>
      </c>
      <c r="G364" s="122">
        <v>6</v>
      </c>
    </row>
    <row r="365" spans="2:7" ht="17.25" thickBot="1" x14ac:dyDescent="0.2">
      <c r="B365" s="46"/>
      <c r="C365" s="47">
        <v>0.91527777777777775</v>
      </c>
      <c r="D365" s="121" t="s">
        <v>174</v>
      </c>
      <c r="E365" s="48">
        <v>5</v>
      </c>
      <c r="F365" s="121">
        <v>800</v>
      </c>
      <c r="G365" s="122">
        <v>10</v>
      </c>
    </row>
    <row r="366" spans="2:7" ht="17.25" thickBot="1" x14ac:dyDescent="0.2">
      <c r="B366" s="83" t="s">
        <v>0</v>
      </c>
      <c r="C366" s="84" t="s">
        <v>1</v>
      </c>
      <c r="D366" s="73" t="s">
        <v>2</v>
      </c>
      <c r="E366" s="73" t="s">
        <v>4</v>
      </c>
      <c r="F366" s="73" t="s">
        <v>8</v>
      </c>
      <c r="G366" s="74" t="s">
        <v>119</v>
      </c>
    </row>
    <row r="367" spans="2:7" x14ac:dyDescent="0.15">
      <c r="B367" s="46">
        <v>42651</v>
      </c>
      <c r="C367" s="47">
        <v>0.78749999999999998</v>
      </c>
      <c r="D367" s="121" t="s">
        <v>187</v>
      </c>
      <c r="E367" s="86">
        <v>10</v>
      </c>
      <c r="F367" s="121">
        <v>1600</v>
      </c>
      <c r="G367" s="122">
        <v>16</v>
      </c>
    </row>
    <row r="368" spans="2:7" x14ac:dyDescent="0.15">
      <c r="B368" s="46"/>
      <c r="C368" s="47">
        <v>0.79236111111111107</v>
      </c>
      <c r="D368" s="121" t="s">
        <v>148</v>
      </c>
      <c r="E368" s="63">
        <v>2</v>
      </c>
      <c r="F368" s="121">
        <v>507</v>
      </c>
      <c r="G368" s="122">
        <v>6</v>
      </c>
    </row>
    <row r="369" spans="2:7" x14ac:dyDescent="0.15">
      <c r="B369" s="46"/>
      <c r="C369" s="47">
        <v>0.80486111111111114</v>
      </c>
      <c r="D369" s="121" t="s">
        <v>166</v>
      </c>
      <c r="E369" s="48">
        <v>5</v>
      </c>
      <c r="F369" s="121">
        <v>800</v>
      </c>
      <c r="G369" s="122">
        <v>10</v>
      </c>
    </row>
    <row r="370" spans="2:7" ht="17.25" thickBot="1" x14ac:dyDescent="0.2">
      <c r="B370" s="46"/>
      <c r="C370" s="47">
        <v>0.81041666666666667</v>
      </c>
      <c r="D370" s="121" t="s">
        <v>151</v>
      </c>
      <c r="E370" s="48">
        <v>5</v>
      </c>
      <c r="F370" s="121">
        <v>1600</v>
      </c>
      <c r="G370" s="122">
        <v>21</v>
      </c>
    </row>
    <row r="371" spans="2:7" ht="17.25" thickBot="1" x14ac:dyDescent="0.2">
      <c r="B371" s="83" t="s">
        <v>0</v>
      </c>
      <c r="C371" s="84" t="s">
        <v>1</v>
      </c>
      <c r="D371" s="73" t="s">
        <v>2</v>
      </c>
      <c r="E371" s="73" t="s">
        <v>4</v>
      </c>
      <c r="F371" s="73" t="s">
        <v>8</v>
      </c>
      <c r="G371" s="74" t="s">
        <v>119</v>
      </c>
    </row>
    <row r="372" spans="2:7" x14ac:dyDescent="0.15">
      <c r="B372" s="46">
        <v>42652</v>
      </c>
      <c r="C372" s="47">
        <v>0.58402777777777781</v>
      </c>
      <c r="D372" s="121" t="s">
        <v>137</v>
      </c>
      <c r="E372" s="48">
        <v>5</v>
      </c>
      <c r="F372" s="121"/>
      <c r="G372" s="122"/>
    </row>
    <row r="373" spans="2:7" x14ac:dyDescent="0.15">
      <c r="B373" s="46"/>
      <c r="C373" s="47">
        <v>0.58472222222222225</v>
      </c>
      <c r="D373" s="121" t="s">
        <v>160</v>
      </c>
      <c r="E373" s="48">
        <v>5</v>
      </c>
      <c r="F373" s="121">
        <v>1050</v>
      </c>
      <c r="G373" s="122">
        <v>14</v>
      </c>
    </row>
    <row r="374" spans="2:7" x14ac:dyDescent="0.15">
      <c r="B374" s="46"/>
      <c r="C374" s="47">
        <v>0.59236111111111112</v>
      </c>
      <c r="D374" s="121" t="s">
        <v>159</v>
      </c>
      <c r="E374" s="48">
        <v>5</v>
      </c>
      <c r="F374" s="121">
        <v>1332</v>
      </c>
      <c r="G374" s="122">
        <v>17</v>
      </c>
    </row>
    <row r="375" spans="2:7" x14ac:dyDescent="0.15">
      <c r="B375" s="46"/>
      <c r="C375" s="47">
        <v>0.59305555555555556</v>
      </c>
      <c r="D375" s="121" t="s">
        <v>129</v>
      </c>
      <c r="E375" s="48">
        <v>5</v>
      </c>
      <c r="F375" s="121">
        <v>1600</v>
      </c>
      <c r="G375" s="122">
        <v>21</v>
      </c>
    </row>
    <row r="376" spans="2:7" x14ac:dyDescent="0.15">
      <c r="B376" s="46"/>
      <c r="C376" s="47">
        <v>0.59305555555555556</v>
      </c>
      <c r="D376" s="121" t="s">
        <v>139</v>
      </c>
      <c r="E376" s="48">
        <v>5</v>
      </c>
      <c r="F376" s="121">
        <v>810</v>
      </c>
      <c r="G376" s="122">
        <v>10</v>
      </c>
    </row>
    <row r="377" spans="2:7" x14ac:dyDescent="0.15">
      <c r="B377" s="46"/>
      <c r="C377" s="47">
        <v>0.59305555555555556</v>
      </c>
      <c r="D377" s="121" t="s">
        <v>141</v>
      </c>
      <c r="E377" s="86">
        <v>10</v>
      </c>
      <c r="F377" s="121">
        <v>2515</v>
      </c>
      <c r="G377" s="122">
        <v>25</v>
      </c>
    </row>
    <row r="378" spans="2:7" x14ac:dyDescent="0.15">
      <c r="B378" s="46"/>
      <c r="C378" s="47">
        <v>0.59375</v>
      </c>
      <c r="D378" s="121" t="s">
        <v>160</v>
      </c>
      <c r="E378" s="48">
        <v>5</v>
      </c>
      <c r="F378" s="121">
        <v>1600</v>
      </c>
      <c r="G378" s="122">
        <v>21</v>
      </c>
    </row>
    <row r="379" spans="2:7" x14ac:dyDescent="0.15">
      <c r="B379" s="46"/>
      <c r="C379" s="47">
        <v>0.59375</v>
      </c>
      <c r="D379" s="121" t="s">
        <v>176</v>
      </c>
      <c r="E379" s="48">
        <v>5</v>
      </c>
      <c r="F379" s="121">
        <v>800</v>
      </c>
      <c r="G379" s="122">
        <v>10</v>
      </c>
    </row>
    <row r="380" spans="2:7" x14ac:dyDescent="0.15">
      <c r="B380" s="46"/>
      <c r="C380" s="47">
        <v>0.62013888888888891</v>
      </c>
      <c r="D380" s="121" t="s">
        <v>120</v>
      </c>
      <c r="E380" s="48">
        <v>5</v>
      </c>
      <c r="F380" s="121">
        <v>1600</v>
      </c>
      <c r="G380" s="122">
        <v>21</v>
      </c>
    </row>
    <row r="381" spans="2:7" x14ac:dyDescent="0.15">
      <c r="B381" s="46"/>
      <c r="C381" s="47">
        <v>0.65694444444444444</v>
      </c>
      <c r="D381" s="121" t="s">
        <v>134</v>
      </c>
      <c r="E381" s="63">
        <v>2</v>
      </c>
      <c r="F381" s="121">
        <v>718</v>
      </c>
      <c r="G381" s="122">
        <v>9</v>
      </c>
    </row>
    <row r="382" spans="2:7" x14ac:dyDescent="0.15">
      <c r="B382" s="46"/>
      <c r="C382" s="47">
        <v>0.70277777777777783</v>
      </c>
      <c r="D382" s="121" t="s">
        <v>122</v>
      </c>
      <c r="E382" s="48">
        <v>5</v>
      </c>
      <c r="F382" s="121">
        <v>800</v>
      </c>
      <c r="G382" s="122">
        <v>10</v>
      </c>
    </row>
    <row r="383" spans="2:7" x14ac:dyDescent="0.15">
      <c r="B383" s="46"/>
      <c r="C383" s="47">
        <v>0.70277777777777783</v>
      </c>
      <c r="D383" s="121" t="s">
        <v>156</v>
      </c>
      <c r="E383" s="48">
        <v>5</v>
      </c>
      <c r="F383" s="121">
        <v>800</v>
      </c>
      <c r="G383" s="122">
        <v>10</v>
      </c>
    </row>
    <row r="384" spans="2:7" x14ac:dyDescent="0.15">
      <c r="B384" s="46"/>
      <c r="C384" s="47">
        <v>0.70277777777777783</v>
      </c>
      <c r="D384" s="121" t="s">
        <v>159</v>
      </c>
      <c r="E384" s="48">
        <v>5</v>
      </c>
      <c r="F384" s="121">
        <v>1600</v>
      </c>
      <c r="G384" s="122">
        <v>21</v>
      </c>
    </row>
    <row r="385" spans="2:7" x14ac:dyDescent="0.15">
      <c r="B385" s="46"/>
      <c r="C385" s="47">
        <v>0.7055555555555556</v>
      </c>
      <c r="D385" s="121" t="s">
        <v>179</v>
      </c>
      <c r="E385" s="63">
        <v>2</v>
      </c>
      <c r="F385" s="121">
        <v>643</v>
      </c>
      <c r="G385" s="122">
        <v>8</v>
      </c>
    </row>
    <row r="386" spans="2:7" ht="17.25" thickBot="1" x14ac:dyDescent="0.2">
      <c r="B386" s="46"/>
      <c r="C386" s="47">
        <v>0.72499999999999998</v>
      </c>
      <c r="D386" s="121" t="s">
        <v>146</v>
      </c>
      <c r="E386" s="48">
        <v>5</v>
      </c>
      <c r="F386" s="121">
        <v>1600</v>
      </c>
      <c r="G386" s="122">
        <v>21</v>
      </c>
    </row>
    <row r="387" spans="2:7" ht="17.25" thickBot="1" x14ac:dyDescent="0.2">
      <c r="B387" s="83" t="s">
        <v>0</v>
      </c>
      <c r="C387" s="84" t="s">
        <v>1</v>
      </c>
      <c r="D387" s="73" t="s">
        <v>2</v>
      </c>
      <c r="E387" s="73" t="s">
        <v>4</v>
      </c>
      <c r="F387" s="73" t="s">
        <v>8</v>
      </c>
      <c r="G387" s="74" t="s">
        <v>119</v>
      </c>
    </row>
    <row r="388" spans="2:7" x14ac:dyDescent="0.15">
      <c r="B388" s="46">
        <v>42653</v>
      </c>
      <c r="C388" s="47">
        <v>0.63472222222222219</v>
      </c>
      <c r="D388" s="121" t="s">
        <v>162</v>
      </c>
      <c r="E388" s="48">
        <v>5</v>
      </c>
      <c r="F388" s="121">
        <v>1415</v>
      </c>
      <c r="G388" s="122">
        <v>18</v>
      </c>
    </row>
    <row r="389" spans="2:7" x14ac:dyDescent="0.15">
      <c r="B389" s="46"/>
      <c r="C389" s="47"/>
      <c r="D389" s="121"/>
      <c r="E389" s="86"/>
      <c r="F389" s="121"/>
      <c r="G389" s="122"/>
    </row>
    <row r="390" spans="2:7" x14ac:dyDescent="0.15">
      <c r="B390" s="46"/>
      <c r="C390" s="47"/>
      <c r="D390" s="121"/>
      <c r="E390" s="86"/>
      <c r="F390" s="121"/>
      <c r="G390" s="122"/>
    </row>
    <row r="391" spans="2:7" x14ac:dyDescent="0.15">
      <c r="B391" s="46"/>
      <c r="C391" s="47"/>
      <c r="D391" s="121"/>
      <c r="E391" s="86"/>
      <c r="F391" s="121"/>
      <c r="G391" s="122"/>
    </row>
    <row r="392" spans="2:7" x14ac:dyDescent="0.15">
      <c r="B392" s="46"/>
      <c r="C392" s="47"/>
      <c r="D392" s="121"/>
      <c r="E392" s="86"/>
      <c r="F392" s="121"/>
      <c r="G392" s="122"/>
    </row>
    <row r="393" spans="2:7" x14ac:dyDescent="0.15">
      <c r="B393" s="46"/>
      <c r="C393" s="47"/>
      <c r="D393" s="121"/>
      <c r="E393" s="86"/>
      <c r="F393" s="121"/>
      <c r="G393" s="122"/>
    </row>
    <row r="394" spans="2:7" x14ac:dyDescent="0.15">
      <c r="B394" s="46"/>
      <c r="C394" s="47"/>
      <c r="D394" s="121"/>
      <c r="E394" s="86"/>
      <c r="F394" s="121"/>
      <c r="G394" s="122"/>
    </row>
    <row r="395" spans="2:7" x14ac:dyDescent="0.15">
      <c r="B395" s="46"/>
      <c r="C395" s="47"/>
      <c r="D395" s="121"/>
      <c r="E395" s="86"/>
      <c r="F395" s="121"/>
      <c r="G395" s="122"/>
    </row>
    <row r="396" spans="2:7" x14ac:dyDescent="0.15">
      <c r="B396" s="46"/>
      <c r="C396" s="47"/>
      <c r="D396" s="121"/>
      <c r="E396" s="86"/>
      <c r="F396" s="121"/>
      <c r="G396" s="122"/>
    </row>
    <row r="397" spans="2:7" x14ac:dyDescent="0.15">
      <c r="B397" s="46"/>
      <c r="C397" s="47"/>
      <c r="D397" s="121"/>
      <c r="E397" s="86"/>
      <c r="F397" s="121"/>
      <c r="G397" s="122"/>
    </row>
    <row r="398" spans="2:7" x14ac:dyDescent="0.15">
      <c r="B398" s="46"/>
      <c r="C398" s="47"/>
      <c r="D398" s="121"/>
      <c r="E398" s="86"/>
      <c r="F398" s="121"/>
      <c r="G398" s="122"/>
    </row>
    <row r="399" spans="2:7" x14ac:dyDescent="0.15">
      <c r="B399" s="46"/>
      <c r="C399" s="47"/>
      <c r="D399" s="121"/>
      <c r="E399" s="86"/>
      <c r="F399" s="121"/>
      <c r="G399" s="122"/>
    </row>
    <row r="400" spans="2:7" x14ac:dyDescent="0.15">
      <c r="B400" s="46"/>
      <c r="C400" s="47"/>
      <c r="D400" s="121"/>
      <c r="E400" s="86"/>
      <c r="F400" s="121"/>
      <c r="G400" s="122"/>
    </row>
    <row r="401" spans="2:7" x14ac:dyDescent="0.15">
      <c r="B401" s="46"/>
      <c r="C401" s="47"/>
      <c r="D401" s="121"/>
      <c r="E401" s="86"/>
      <c r="F401" s="121"/>
      <c r="G401" s="122"/>
    </row>
    <row r="402" spans="2:7" x14ac:dyDescent="0.15">
      <c r="B402" s="46"/>
      <c r="C402" s="47"/>
      <c r="D402" s="121"/>
      <c r="E402" s="86"/>
      <c r="F402" s="121"/>
      <c r="G402" s="122"/>
    </row>
    <row r="403" spans="2:7" x14ac:dyDescent="0.15">
      <c r="B403" s="46"/>
      <c r="C403" s="47"/>
      <c r="D403" s="121"/>
      <c r="E403" s="86"/>
      <c r="F403" s="121"/>
      <c r="G403" s="122"/>
    </row>
    <row r="404" spans="2:7" x14ac:dyDescent="0.15">
      <c r="B404" s="46"/>
      <c r="C404" s="47"/>
      <c r="D404" s="121"/>
      <c r="E404" s="86"/>
      <c r="F404" s="121"/>
      <c r="G404" s="122"/>
    </row>
    <row r="405" spans="2:7" x14ac:dyDescent="0.15">
      <c r="B405" s="46"/>
      <c r="C405" s="47"/>
      <c r="D405" s="121"/>
      <c r="E405" s="86"/>
      <c r="F405" s="121"/>
      <c r="G405" s="122"/>
    </row>
    <row r="406" spans="2:7" x14ac:dyDescent="0.15">
      <c r="B406" s="46"/>
      <c r="C406" s="47"/>
      <c r="D406" s="121"/>
      <c r="E406" s="86"/>
      <c r="F406" s="121"/>
      <c r="G406" s="122"/>
    </row>
    <row r="407" spans="2:7" x14ac:dyDescent="0.15">
      <c r="B407" s="46"/>
      <c r="C407" s="47"/>
      <c r="D407" s="121"/>
      <c r="E407" s="86"/>
      <c r="F407" s="121"/>
      <c r="G407" s="122"/>
    </row>
    <row r="408" spans="2:7" x14ac:dyDescent="0.15">
      <c r="B408" s="46"/>
      <c r="C408" s="47"/>
      <c r="D408" s="121"/>
      <c r="E408" s="86"/>
      <c r="F408" s="121"/>
      <c r="G408" s="122"/>
    </row>
    <row r="409" spans="2:7" x14ac:dyDescent="0.15">
      <c r="B409" s="46"/>
      <c r="C409" s="47"/>
      <c r="D409" s="121"/>
      <c r="E409" s="86"/>
      <c r="F409" s="121"/>
      <c r="G409" s="122"/>
    </row>
    <row r="410" spans="2:7" x14ac:dyDescent="0.15">
      <c r="B410" s="46"/>
      <c r="C410" s="47"/>
      <c r="D410" s="121"/>
      <c r="E410" s="86"/>
      <c r="F410" s="121"/>
      <c r="G410" s="122"/>
    </row>
    <row r="411" spans="2:7" x14ac:dyDescent="0.15">
      <c r="B411" s="46"/>
      <c r="C411" s="47"/>
      <c r="D411" s="121"/>
      <c r="E411" s="86"/>
      <c r="F411" s="121"/>
      <c r="G411" s="122"/>
    </row>
    <row r="412" spans="2:7" x14ac:dyDescent="0.15">
      <c r="B412" s="46"/>
      <c r="C412" s="47"/>
      <c r="D412" s="121"/>
      <c r="E412" s="86"/>
      <c r="F412" s="121"/>
      <c r="G412" s="122"/>
    </row>
    <row r="413" spans="2:7" x14ac:dyDescent="0.15">
      <c r="B413" s="46"/>
      <c r="C413" s="47"/>
      <c r="D413" s="121"/>
      <c r="E413" s="86"/>
      <c r="F413" s="121"/>
      <c r="G413" s="122"/>
    </row>
    <row r="414" spans="2:7" x14ac:dyDescent="0.15">
      <c r="B414" s="46"/>
      <c r="C414" s="47"/>
      <c r="D414" s="121"/>
      <c r="E414" s="86"/>
      <c r="F414" s="121"/>
      <c r="G414" s="122"/>
    </row>
    <row r="415" spans="2:7" x14ac:dyDescent="0.15">
      <c r="B415" s="46"/>
      <c r="C415" s="47"/>
      <c r="D415" s="121"/>
      <c r="E415" s="86"/>
      <c r="F415" s="121"/>
      <c r="G415" s="122"/>
    </row>
    <row r="416" spans="2:7" x14ac:dyDescent="0.15">
      <c r="B416" s="46"/>
      <c r="C416" s="47"/>
      <c r="D416" s="121"/>
      <c r="E416" s="86"/>
      <c r="F416" s="121"/>
      <c r="G416" s="122"/>
    </row>
    <row r="417" spans="2:7" x14ac:dyDescent="0.15">
      <c r="B417" s="46"/>
      <c r="C417" s="47"/>
      <c r="D417" s="121"/>
      <c r="E417" s="86"/>
      <c r="F417" s="121"/>
      <c r="G417" s="122"/>
    </row>
    <row r="418" spans="2:7" x14ac:dyDescent="0.15">
      <c r="B418" s="46"/>
      <c r="C418" s="47"/>
      <c r="D418" s="121"/>
      <c r="E418" s="86"/>
      <c r="F418" s="121"/>
      <c r="G418" s="122"/>
    </row>
    <row r="419" spans="2:7" x14ac:dyDescent="0.15">
      <c r="B419" s="46"/>
      <c r="C419" s="47"/>
      <c r="D419" s="121"/>
      <c r="E419" s="86"/>
      <c r="F419" s="121"/>
      <c r="G419" s="122"/>
    </row>
    <row r="420" spans="2:7" x14ac:dyDescent="0.15">
      <c r="B420" s="46"/>
      <c r="C420" s="47"/>
      <c r="D420" s="121"/>
      <c r="E420" s="86"/>
      <c r="F420" s="121"/>
      <c r="G420" s="122"/>
    </row>
    <row r="421" spans="2:7" x14ac:dyDescent="0.15">
      <c r="B421" s="46"/>
      <c r="C421" s="47"/>
      <c r="D421" s="121"/>
      <c r="E421" s="86"/>
      <c r="F421" s="121"/>
      <c r="G421" s="122"/>
    </row>
    <row r="422" spans="2:7" x14ac:dyDescent="0.15">
      <c r="B422" s="46"/>
      <c r="C422" s="47"/>
      <c r="D422" s="121"/>
      <c r="E422" s="86"/>
      <c r="F422" s="121"/>
      <c r="G422" s="122"/>
    </row>
    <row r="423" spans="2:7" x14ac:dyDescent="0.15">
      <c r="B423" s="46"/>
      <c r="C423" s="47"/>
      <c r="D423" s="121"/>
      <c r="E423" s="86"/>
      <c r="F423" s="121"/>
      <c r="G423" s="122"/>
    </row>
    <row r="424" spans="2:7" x14ac:dyDescent="0.15">
      <c r="B424" s="46"/>
      <c r="C424" s="47"/>
      <c r="D424" s="121"/>
      <c r="E424" s="86"/>
      <c r="F424" s="121"/>
      <c r="G424" s="122"/>
    </row>
    <row r="425" spans="2:7" x14ac:dyDescent="0.15">
      <c r="B425" s="46"/>
      <c r="C425" s="47"/>
      <c r="D425" s="121"/>
      <c r="E425" s="86"/>
      <c r="F425" s="121"/>
      <c r="G425" s="122"/>
    </row>
    <row r="426" spans="2:7" x14ac:dyDescent="0.15">
      <c r="B426" s="46"/>
      <c r="C426" s="47"/>
      <c r="D426" s="121"/>
      <c r="E426" s="86"/>
      <c r="F426" s="121"/>
      <c r="G426" s="122"/>
    </row>
    <row r="427" spans="2:7" x14ac:dyDescent="0.15">
      <c r="B427" s="46"/>
      <c r="C427" s="47"/>
      <c r="D427" s="121"/>
      <c r="E427" s="86"/>
      <c r="F427" s="121"/>
      <c r="G427" s="122"/>
    </row>
    <row r="428" spans="2:7" x14ac:dyDescent="0.15">
      <c r="B428" s="46"/>
      <c r="C428" s="47"/>
      <c r="D428" s="121"/>
      <c r="E428" s="86"/>
      <c r="F428" s="121"/>
      <c r="G428" s="122"/>
    </row>
    <row r="429" spans="2:7" x14ac:dyDescent="0.15">
      <c r="B429" s="46"/>
      <c r="C429" s="47"/>
      <c r="D429" s="121"/>
      <c r="E429" s="86"/>
      <c r="F429" s="121"/>
      <c r="G429" s="122"/>
    </row>
    <row r="430" spans="2:7" x14ac:dyDescent="0.15">
      <c r="B430" s="46"/>
      <c r="C430" s="47"/>
      <c r="D430" s="121"/>
      <c r="E430" s="86"/>
      <c r="F430" s="121"/>
      <c r="G430" s="122"/>
    </row>
    <row r="431" spans="2:7" x14ac:dyDescent="0.15">
      <c r="B431" s="46"/>
      <c r="C431" s="47"/>
      <c r="D431" s="121"/>
      <c r="E431" s="86"/>
      <c r="F431" s="121"/>
      <c r="G431" s="122"/>
    </row>
    <row r="432" spans="2:7" x14ac:dyDescent="0.15">
      <c r="B432" s="46"/>
      <c r="C432" s="47"/>
      <c r="D432" s="121"/>
      <c r="E432" s="86"/>
      <c r="F432" s="121"/>
      <c r="G432" s="122"/>
    </row>
    <row r="433" spans="2:7" x14ac:dyDescent="0.15">
      <c r="B433" s="46"/>
      <c r="C433" s="47"/>
      <c r="D433" s="121"/>
      <c r="E433" s="86"/>
      <c r="F433" s="121"/>
      <c r="G433" s="122"/>
    </row>
    <row r="434" spans="2:7" x14ac:dyDescent="0.15">
      <c r="B434" s="46"/>
      <c r="C434" s="47"/>
      <c r="D434" s="121"/>
      <c r="E434" s="86"/>
      <c r="F434" s="121"/>
      <c r="G434" s="122"/>
    </row>
    <row r="435" spans="2:7" x14ac:dyDescent="0.15">
      <c r="B435" s="46"/>
      <c r="C435" s="47"/>
      <c r="D435" s="121"/>
      <c r="E435" s="86"/>
      <c r="F435" s="121"/>
      <c r="G435" s="122"/>
    </row>
    <row r="436" spans="2:7" x14ac:dyDescent="0.15">
      <c r="B436" s="46"/>
      <c r="C436" s="47"/>
      <c r="D436" s="121"/>
      <c r="E436" s="86"/>
      <c r="F436" s="121"/>
      <c r="G436" s="122"/>
    </row>
    <row r="437" spans="2:7" x14ac:dyDescent="0.15">
      <c r="B437" s="46"/>
      <c r="C437" s="47"/>
      <c r="D437" s="121"/>
      <c r="E437" s="86"/>
      <c r="F437" s="121"/>
      <c r="G437" s="122"/>
    </row>
    <row r="438" spans="2:7" x14ac:dyDescent="0.15">
      <c r="B438" s="46"/>
      <c r="C438" s="47"/>
      <c r="D438" s="121"/>
      <c r="E438" s="86"/>
      <c r="F438" s="121"/>
      <c r="G438" s="122"/>
    </row>
    <row r="439" spans="2:7" x14ac:dyDescent="0.15">
      <c r="B439" s="46"/>
      <c r="C439" s="47"/>
      <c r="D439" s="121"/>
      <c r="E439" s="86"/>
      <c r="F439" s="121"/>
      <c r="G439" s="122"/>
    </row>
    <row r="440" spans="2:7" x14ac:dyDescent="0.15">
      <c r="B440" s="46"/>
      <c r="C440" s="47"/>
      <c r="D440" s="121"/>
      <c r="E440" s="86"/>
      <c r="F440" s="121"/>
      <c r="G440" s="122"/>
    </row>
    <row r="441" spans="2:7" x14ac:dyDescent="0.15">
      <c r="B441" s="46"/>
      <c r="C441" s="47"/>
      <c r="D441" s="121"/>
      <c r="E441" s="86"/>
      <c r="F441" s="121"/>
      <c r="G441" s="122"/>
    </row>
    <row r="442" spans="2:7" x14ac:dyDescent="0.15">
      <c r="B442" s="46"/>
      <c r="C442" s="47"/>
      <c r="D442" s="121"/>
      <c r="E442" s="86"/>
      <c r="F442" s="121"/>
      <c r="G442" s="122"/>
    </row>
    <row r="443" spans="2:7" x14ac:dyDescent="0.15">
      <c r="B443" s="46"/>
      <c r="C443" s="47"/>
      <c r="D443" s="121"/>
      <c r="E443" s="86"/>
      <c r="F443" s="121"/>
      <c r="G443" s="122"/>
    </row>
    <row r="444" spans="2:7" x14ac:dyDescent="0.15">
      <c r="B444" s="46"/>
      <c r="C444" s="47"/>
      <c r="D444" s="121"/>
      <c r="E444" s="86"/>
      <c r="F444" s="121"/>
      <c r="G444" s="122"/>
    </row>
    <row r="445" spans="2:7" x14ac:dyDescent="0.15">
      <c r="B445" s="46"/>
      <c r="C445" s="47"/>
      <c r="D445" s="121"/>
      <c r="E445" s="86"/>
      <c r="F445" s="121"/>
      <c r="G445" s="122"/>
    </row>
    <row r="446" spans="2:7" x14ac:dyDescent="0.15">
      <c r="B446" s="46"/>
      <c r="C446" s="47"/>
      <c r="D446" s="121"/>
      <c r="E446" s="86"/>
      <c r="F446" s="121"/>
      <c r="G446" s="122"/>
    </row>
    <row r="447" spans="2:7" x14ac:dyDescent="0.15">
      <c r="B447" s="46"/>
      <c r="C447" s="47"/>
      <c r="D447" s="121"/>
      <c r="E447" s="86"/>
      <c r="F447" s="121"/>
      <c r="G447" s="122"/>
    </row>
    <row r="448" spans="2:7" x14ac:dyDescent="0.15">
      <c r="B448" s="46"/>
      <c r="C448" s="47"/>
      <c r="D448" s="121"/>
      <c r="E448" s="86"/>
      <c r="F448" s="121"/>
      <c r="G448" s="122"/>
    </row>
    <row r="449" spans="2:7" x14ac:dyDescent="0.15">
      <c r="B449" s="46"/>
      <c r="C449" s="47"/>
      <c r="D449" s="121"/>
      <c r="E449" s="86"/>
      <c r="F449" s="121"/>
      <c r="G449" s="122"/>
    </row>
    <row r="450" spans="2:7" x14ac:dyDescent="0.15">
      <c r="B450" s="46"/>
      <c r="C450" s="47"/>
      <c r="D450" s="121"/>
      <c r="E450" s="86"/>
      <c r="F450" s="121"/>
      <c r="G450" s="122"/>
    </row>
    <row r="451" spans="2:7" x14ac:dyDescent="0.15">
      <c r="B451" s="46"/>
      <c r="C451" s="47"/>
      <c r="D451" s="121"/>
      <c r="E451" s="86"/>
      <c r="F451" s="121"/>
      <c r="G451" s="122"/>
    </row>
    <row r="452" spans="2:7" x14ac:dyDescent="0.15">
      <c r="B452" s="46"/>
      <c r="C452" s="47"/>
      <c r="D452" s="121"/>
      <c r="E452" s="86"/>
      <c r="F452" s="121"/>
      <c r="G452" s="122"/>
    </row>
    <row r="453" spans="2:7" x14ac:dyDescent="0.15">
      <c r="B453" s="46"/>
      <c r="C453" s="47"/>
      <c r="D453" s="121"/>
      <c r="E453" s="86"/>
      <c r="F453" s="121"/>
      <c r="G453" s="122"/>
    </row>
    <row r="454" spans="2:7" x14ac:dyDescent="0.15">
      <c r="B454" s="46"/>
      <c r="C454" s="47"/>
      <c r="D454" s="121"/>
      <c r="E454" s="86"/>
      <c r="F454" s="121"/>
      <c r="G454" s="122"/>
    </row>
    <row r="455" spans="2:7" x14ac:dyDescent="0.15">
      <c r="B455" s="46"/>
      <c r="C455" s="47"/>
      <c r="D455" s="121"/>
      <c r="E455" s="86"/>
      <c r="F455" s="121"/>
      <c r="G455" s="122"/>
    </row>
    <row r="456" spans="2:7" x14ac:dyDescent="0.15">
      <c r="B456" s="46"/>
      <c r="C456" s="47"/>
      <c r="D456" s="121"/>
      <c r="E456" s="86"/>
      <c r="F456" s="121"/>
      <c r="G456" s="122"/>
    </row>
    <row r="457" spans="2:7" x14ac:dyDescent="0.15">
      <c r="B457" s="46"/>
      <c r="C457" s="47"/>
      <c r="D457" s="121"/>
      <c r="E457" s="86"/>
      <c r="F457" s="121"/>
      <c r="G457" s="122"/>
    </row>
    <row r="458" spans="2:7" x14ac:dyDescent="0.15">
      <c r="B458" s="46"/>
      <c r="C458" s="47"/>
      <c r="D458" s="121"/>
      <c r="E458" s="86"/>
      <c r="F458" s="121"/>
      <c r="G458" s="122"/>
    </row>
    <row r="459" spans="2:7" x14ac:dyDescent="0.15">
      <c r="B459" s="46"/>
      <c r="C459" s="47"/>
      <c r="D459" s="121"/>
      <c r="E459" s="86"/>
      <c r="F459" s="121"/>
      <c r="G459" s="122"/>
    </row>
    <row r="460" spans="2:7" x14ac:dyDescent="0.15">
      <c r="B460" s="46"/>
      <c r="C460" s="47"/>
      <c r="D460" s="121"/>
      <c r="E460" s="86"/>
      <c r="F460" s="121"/>
      <c r="G460" s="122"/>
    </row>
    <row r="461" spans="2:7" x14ac:dyDescent="0.15">
      <c r="B461" s="46"/>
      <c r="C461" s="47"/>
      <c r="D461" s="121"/>
      <c r="E461" s="86"/>
      <c r="F461" s="121"/>
      <c r="G461" s="122"/>
    </row>
    <row r="462" spans="2:7" x14ac:dyDescent="0.15">
      <c r="B462" s="46"/>
      <c r="C462" s="47"/>
      <c r="D462" s="121"/>
      <c r="E462" s="86"/>
      <c r="F462" s="121"/>
      <c r="G462" s="122"/>
    </row>
    <row r="463" spans="2:7" x14ac:dyDescent="0.15">
      <c r="B463" s="46"/>
      <c r="C463" s="47"/>
      <c r="D463" s="121"/>
      <c r="E463" s="86"/>
      <c r="F463" s="121"/>
      <c r="G463" s="122"/>
    </row>
    <row r="464" spans="2:7" x14ac:dyDescent="0.15">
      <c r="B464" s="46"/>
      <c r="C464" s="47"/>
      <c r="D464" s="121"/>
      <c r="E464" s="86"/>
      <c r="F464" s="121"/>
      <c r="G464" s="122"/>
    </row>
    <row r="465" spans="2:7" x14ac:dyDescent="0.15">
      <c r="B465" s="46"/>
      <c r="C465" s="47"/>
      <c r="D465" s="121"/>
      <c r="E465" s="86"/>
      <c r="F465" s="121"/>
      <c r="G465" s="122"/>
    </row>
    <row r="466" spans="2:7" x14ac:dyDescent="0.15">
      <c r="B466" s="46"/>
      <c r="C466" s="47"/>
      <c r="D466" s="121"/>
      <c r="E466" s="86"/>
      <c r="F466" s="121"/>
      <c r="G466" s="122"/>
    </row>
    <row r="467" spans="2:7" x14ac:dyDescent="0.15">
      <c r="B467" s="46"/>
      <c r="C467" s="47"/>
      <c r="D467" s="121"/>
      <c r="E467" s="86"/>
      <c r="F467" s="121"/>
      <c r="G467" s="122"/>
    </row>
    <row r="468" spans="2:7" x14ac:dyDescent="0.15">
      <c r="B468" s="46"/>
      <c r="C468" s="47"/>
      <c r="D468" s="121"/>
      <c r="E468" s="86"/>
      <c r="F468" s="121"/>
      <c r="G468" s="122"/>
    </row>
    <row r="469" spans="2:7" x14ac:dyDescent="0.15">
      <c r="B469" s="46"/>
      <c r="C469" s="47"/>
      <c r="D469" s="121"/>
      <c r="E469" s="86"/>
      <c r="F469" s="121"/>
      <c r="G469" s="122"/>
    </row>
    <row r="470" spans="2:7" x14ac:dyDescent="0.15">
      <c r="B470" s="46"/>
      <c r="C470" s="47"/>
      <c r="D470" s="121"/>
      <c r="E470" s="86"/>
      <c r="F470" s="121"/>
      <c r="G470" s="122"/>
    </row>
    <row r="471" spans="2:7" x14ac:dyDescent="0.15">
      <c r="B471" s="46"/>
      <c r="C471" s="47"/>
      <c r="D471" s="121"/>
      <c r="E471" s="86"/>
      <c r="F471" s="121"/>
      <c r="G471" s="122"/>
    </row>
    <row r="472" spans="2:7" x14ac:dyDescent="0.15">
      <c r="B472" s="46"/>
      <c r="C472" s="47"/>
      <c r="D472" s="121"/>
      <c r="E472" s="86"/>
      <c r="F472" s="121"/>
      <c r="G472" s="122"/>
    </row>
    <row r="473" spans="2:7" x14ac:dyDescent="0.15">
      <c r="B473" s="46"/>
      <c r="C473" s="47"/>
      <c r="D473" s="121"/>
      <c r="E473" s="86"/>
      <c r="F473" s="121"/>
      <c r="G473" s="122"/>
    </row>
    <row r="474" spans="2:7" x14ac:dyDescent="0.15">
      <c r="B474" s="46"/>
      <c r="C474" s="47"/>
      <c r="D474" s="121"/>
      <c r="E474" s="86"/>
      <c r="F474" s="121"/>
      <c r="G474" s="122"/>
    </row>
    <row r="475" spans="2:7" x14ac:dyDescent="0.15">
      <c r="B475" s="46"/>
      <c r="C475" s="47"/>
      <c r="D475" s="121"/>
      <c r="E475" s="86"/>
      <c r="F475" s="121"/>
      <c r="G475" s="122"/>
    </row>
    <row r="476" spans="2:7" x14ac:dyDescent="0.15">
      <c r="B476" s="46"/>
      <c r="C476" s="47"/>
      <c r="D476" s="121"/>
      <c r="E476" s="86"/>
      <c r="F476" s="121"/>
      <c r="G476" s="122"/>
    </row>
    <row r="477" spans="2:7" x14ac:dyDescent="0.15">
      <c r="B477" s="46"/>
      <c r="C477" s="47"/>
      <c r="D477" s="121"/>
      <c r="E477" s="86"/>
      <c r="F477" s="121"/>
      <c r="G477" s="122"/>
    </row>
    <row r="478" spans="2:7" x14ac:dyDescent="0.15">
      <c r="B478" s="46"/>
      <c r="C478" s="47"/>
      <c r="D478" s="121"/>
      <c r="E478" s="86"/>
      <c r="F478" s="121"/>
      <c r="G478" s="122"/>
    </row>
    <row r="479" spans="2:7" x14ac:dyDescent="0.15">
      <c r="B479" s="46"/>
      <c r="C479" s="47"/>
      <c r="D479" s="121"/>
      <c r="E479" s="86"/>
      <c r="F479" s="121"/>
      <c r="G479" s="122"/>
    </row>
    <row r="480" spans="2:7" x14ac:dyDescent="0.15">
      <c r="B480" s="46"/>
      <c r="C480" s="47"/>
      <c r="D480" s="121"/>
      <c r="E480" s="86"/>
      <c r="F480" s="121"/>
      <c r="G480" s="122"/>
    </row>
    <row r="481" spans="2:7" x14ac:dyDescent="0.15">
      <c r="B481" s="46"/>
      <c r="C481" s="47"/>
      <c r="D481" s="121"/>
      <c r="E481" s="86"/>
      <c r="F481" s="121"/>
      <c r="G481" s="122"/>
    </row>
    <row r="482" spans="2:7" x14ac:dyDescent="0.15">
      <c r="B482" s="46"/>
      <c r="C482" s="47"/>
      <c r="D482" s="121"/>
      <c r="E482" s="86"/>
      <c r="F482" s="121"/>
      <c r="G482" s="122"/>
    </row>
    <row r="483" spans="2:7" x14ac:dyDescent="0.15">
      <c r="B483" s="46"/>
      <c r="C483" s="47"/>
      <c r="D483" s="121"/>
      <c r="E483" s="86"/>
      <c r="F483" s="121"/>
      <c r="G483" s="122"/>
    </row>
    <row r="484" spans="2:7" x14ac:dyDescent="0.15">
      <c r="B484" s="46"/>
      <c r="C484" s="47"/>
      <c r="D484" s="121"/>
      <c r="E484" s="86"/>
      <c r="F484" s="121"/>
      <c r="G484" s="122"/>
    </row>
    <row r="485" spans="2:7" x14ac:dyDescent="0.15">
      <c r="B485" s="46"/>
      <c r="C485" s="47"/>
      <c r="D485" s="121"/>
      <c r="E485" s="86"/>
      <c r="F485" s="121"/>
      <c r="G485" s="122"/>
    </row>
    <row r="486" spans="2:7" x14ac:dyDescent="0.15">
      <c r="B486" s="46"/>
      <c r="C486" s="47"/>
      <c r="D486" s="121"/>
      <c r="E486" s="86"/>
      <c r="F486" s="121"/>
      <c r="G486" s="122"/>
    </row>
    <row r="487" spans="2:7" x14ac:dyDescent="0.15">
      <c r="B487" s="46"/>
      <c r="C487" s="47"/>
      <c r="D487" s="121"/>
      <c r="E487" s="86"/>
      <c r="F487" s="121"/>
      <c r="G487" s="122"/>
    </row>
    <row r="488" spans="2:7" x14ac:dyDescent="0.15">
      <c r="B488" s="46"/>
      <c r="C488" s="47"/>
      <c r="D488" s="121"/>
      <c r="E488" s="86"/>
      <c r="F488" s="121"/>
      <c r="G488" s="122"/>
    </row>
    <row r="489" spans="2:7" x14ac:dyDescent="0.15">
      <c r="B489" s="46"/>
      <c r="C489" s="47"/>
      <c r="D489" s="121"/>
      <c r="E489" s="86"/>
      <c r="F489" s="121"/>
      <c r="G489" s="122"/>
    </row>
    <row r="490" spans="2:7" x14ac:dyDescent="0.15">
      <c r="B490" s="46"/>
      <c r="C490" s="47"/>
      <c r="D490" s="121"/>
      <c r="E490" s="86"/>
      <c r="F490" s="121"/>
      <c r="G490" s="122"/>
    </row>
    <row r="491" spans="2:7" x14ac:dyDescent="0.15">
      <c r="B491" s="46"/>
      <c r="C491" s="47"/>
      <c r="D491" s="121"/>
      <c r="E491" s="86"/>
      <c r="F491" s="121"/>
      <c r="G491" s="122"/>
    </row>
    <row r="492" spans="2:7" x14ac:dyDescent="0.15">
      <c r="B492" s="46"/>
      <c r="C492" s="47"/>
      <c r="D492" s="121"/>
      <c r="E492" s="86"/>
      <c r="F492" s="121"/>
      <c r="G492" s="122"/>
    </row>
    <row r="493" spans="2:7" x14ac:dyDescent="0.15">
      <c r="B493" s="46"/>
      <c r="C493" s="47"/>
      <c r="D493" s="121"/>
      <c r="E493" s="86"/>
      <c r="F493" s="121"/>
      <c r="G493" s="122"/>
    </row>
    <row r="494" spans="2:7" x14ac:dyDescent="0.15">
      <c r="B494" s="46"/>
      <c r="C494" s="47"/>
      <c r="D494" s="121"/>
      <c r="E494" s="86"/>
      <c r="F494" s="121"/>
      <c r="G494" s="122"/>
    </row>
    <row r="495" spans="2:7" x14ac:dyDescent="0.15">
      <c r="B495" s="46"/>
      <c r="C495" s="47"/>
      <c r="D495" s="121"/>
      <c r="E495" s="86"/>
      <c r="F495" s="121"/>
      <c r="G495" s="122"/>
    </row>
    <row r="496" spans="2:7" x14ac:dyDescent="0.15">
      <c r="B496" s="46"/>
      <c r="C496" s="47"/>
      <c r="D496" s="121"/>
      <c r="E496" s="86"/>
      <c r="F496" s="121"/>
      <c r="G496" s="122"/>
    </row>
    <row r="497" spans="2:7" x14ac:dyDescent="0.15">
      <c r="B497" s="46"/>
      <c r="C497" s="47"/>
      <c r="D497" s="121"/>
      <c r="E497" s="86"/>
      <c r="F497" s="121"/>
      <c r="G497" s="122"/>
    </row>
    <row r="498" spans="2:7" x14ac:dyDescent="0.15">
      <c r="B498" s="46"/>
      <c r="C498" s="47"/>
      <c r="D498" s="121"/>
      <c r="E498" s="86"/>
      <c r="F498" s="121"/>
      <c r="G498" s="122"/>
    </row>
    <row r="499" spans="2:7" x14ac:dyDescent="0.15">
      <c r="B499" s="46"/>
      <c r="C499" s="47"/>
      <c r="D499" s="121"/>
      <c r="E499" s="86"/>
      <c r="F499" s="121"/>
      <c r="G499" s="122"/>
    </row>
    <row r="500" spans="2:7" x14ac:dyDescent="0.15">
      <c r="B500" s="46"/>
      <c r="C500" s="47"/>
      <c r="D500" s="121"/>
      <c r="E500" s="86"/>
      <c r="F500" s="121"/>
      <c r="G500" s="122"/>
    </row>
    <row r="501" spans="2:7" x14ac:dyDescent="0.15">
      <c r="B501" s="46"/>
      <c r="C501" s="47"/>
      <c r="D501" s="121"/>
      <c r="E501" s="86"/>
      <c r="F501" s="121"/>
      <c r="G501" s="122"/>
    </row>
    <row r="502" spans="2:7" x14ac:dyDescent="0.15">
      <c r="B502" s="46"/>
      <c r="C502" s="47"/>
      <c r="D502" s="121"/>
      <c r="E502" s="86"/>
      <c r="F502" s="121"/>
      <c r="G502" s="122"/>
    </row>
    <row r="503" spans="2:7" x14ac:dyDescent="0.15">
      <c r="B503" s="46"/>
      <c r="C503" s="47"/>
      <c r="D503" s="121"/>
      <c r="E503" s="86"/>
      <c r="F503" s="121"/>
      <c r="G503" s="122"/>
    </row>
    <row r="504" spans="2:7" x14ac:dyDescent="0.15">
      <c r="B504" s="46"/>
      <c r="C504" s="47"/>
      <c r="D504" s="121"/>
      <c r="E504" s="86"/>
      <c r="F504" s="121"/>
      <c r="G504" s="122"/>
    </row>
    <row r="505" spans="2:7" x14ac:dyDescent="0.15">
      <c r="B505" s="46"/>
      <c r="C505" s="47"/>
      <c r="D505" s="121"/>
      <c r="E505" s="86"/>
      <c r="F505" s="121"/>
      <c r="G505" s="122"/>
    </row>
    <row r="506" spans="2:7" x14ac:dyDescent="0.15">
      <c r="B506" s="46"/>
      <c r="C506" s="47"/>
      <c r="D506" s="121"/>
      <c r="E506" s="86"/>
      <c r="F506" s="121"/>
      <c r="G506" s="122"/>
    </row>
    <row r="507" spans="2:7" x14ac:dyDescent="0.15">
      <c r="B507" s="46"/>
      <c r="C507" s="47"/>
      <c r="D507" s="121"/>
      <c r="E507" s="86"/>
      <c r="F507" s="121"/>
      <c r="G507" s="122"/>
    </row>
    <row r="508" spans="2:7" x14ac:dyDescent="0.15">
      <c r="B508" s="46"/>
      <c r="C508" s="47"/>
      <c r="D508" s="121"/>
      <c r="E508" s="86"/>
      <c r="F508" s="121"/>
      <c r="G508" s="122"/>
    </row>
    <row r="509" spans="2:7" x14ac:dyDescent="0.15">
      <c r="B509" s="46"/>
      <c r="C509" s="47"/>
      <c r="D509" s="121"/>
      <c r="E509" s="86"/>
      <c r="F509" s="121"/>
      <c r="G509" s="122"/>
    </row>
    <row r="510" spans="2:7" x14ac:dyDescent="0.15">
      <c r="B510" s="46"/>
      <c r="C510" s="47"/>
      <c r="D510" s="121"/>
      <c r="E510" s="86"/>
      <c r="F510" s="121"/>
      <c r="G510" s="122"/>
    </row>
    <row r="511" spans="2:7" x14ac:dyDescent="0.15">
      <c r="B511" s="46"/>
      <c r="C511" s="47"/>
      <c r="D511" s="121"/>
      <c r="E511" s="86"/>
      <c r="F511" s="121"/>
      <c r="G511" s="122"/>
    </row>
    <row r="512" spans="2:7" x14ac:dyDescent="0.15">
      <c r="B512" s="46"/>
      <c r="C512" s="47"/>
      <c r="D512" s="121"/>
      <c r="E512" s="86"/>
      <c r="F512" s="121"/>
      <c r="G512" s="122"/>
    </row>
    <row r="513" spans="2:7" x14ac:dyDescent="0.15">
      <c r="B513" s="46"/>
      <c r="C513" s="47"/>
      <c r="D513" s="121"/>
      <c r="E513" s="86"/>
      <c r="F513" s="121"/>
      <c r="G513" s="122"/>
    </row>
    <row r="514" spans="2:7" x14ac:dyDescent="0.15">
      <c r="B514" s="46"/>
      <c r="C514" s="47"/>
      <c r="D514" s="121"/>
      <c r="E514" s="86"/>
      <c r="F514" s="121"/>
      <c r="G514" s="122"/>
    </row>
    <row r="515" spans="2:7" x14ac:dyDescent="0.15">
      <c r="B515" s="46"/>
      <c r="C515" s="47"/>
      <c r="D515" s="121"/>
      <c r="E515" s="86"/>
      <c r="F515" s="121"/>
      <c r="G515" s="122"/>
    </row>
    <row r="516" spans="2:7" x14ac:dyDescent="0.15">
      <c r="B516" s="46"/>
      <c r="C516" s="47"/>
      <c r="D516" s="121"/>
      <c r="E516" s="86"/>
      <c r="F516" s="121"/>
      <c r="G516" s="122"/>
    </row>
    <row r="517" spans="2:7" x14ac:dyDescent="0.15">
      <c r="B517" s="46"/>
      <c r="C517" s="47"/>
      <c r="D517" s="121"/>
      <c r="E517" s="86"/>
      <c r="F517" s="121"/>
      <c r="G517" s="122"/>
    </row>
    <row r="518" spans="2:7" x14ac:dyDescent="0.15">
      <c r="B518" s="46"/>
      <c r="C518" s="47"/>
      <c r="D518" s="121"/>
      <c r="E518" s="86"/>
      <c r="F518" s="121"/>
      <c r="G518" s="122"/>
    </row>
    <row r="519" spans="2:7" x14ac:dyDescent="0.15">
      <c r="B519" s="46"/>
      <c r="C519" s="47"/>
      <c r="D519" s="121"/>
      <c r="E519" s="86"/>
      <c r="F519" s="121"/>
      <c r="G519" s="122"/>
    </row>
    <row r="520" spans="2:7" x14ac:dyDescent="0.15">
      <c r="B520" s="46"/>
      <c r="C520" s="47"/>
      <c r="D520" s="121"/>
      <c r="E520" s="86"/>
      <c r="F520" s="121"/>
      <c r="G520" s="122"/>
    </row>
    <row r="521" spans="2:7" x14ac:dyDescent="0.15">
      <c r="B521" s="46"/>
      <c r="C521" s="47"/>
      <c r="D521" s="121"/>
      <c r="E521" s="86"/>
      <c r="F521" s="121"/>
      <c r="G521" s="122"/>
    </row>
    <row r="522" spans="2:7" x14ac:dyDescent="0.15">
      <c r="B522" s="46"/>
      <c r="C522" s="47"/>
      <c r="D522" s="121"/>
      <c r="E522" s="86"/>
      <c r="F522" s="121"/>
      <c r="G522" s="122"/>
    </row>
    <row r="523" spans="2:7" x14ac:dyDescent="0.15">
      <c r="B523" s="46"/>
      <c r="C523" s="47"/>
      <c r="D523" s="121"/>
      <c r="E523" s="86"/>
      <c r="F523" s="121"/>
      <c r="G523" s="122"/>
    </row>
    <row r="524" spans="2:7" x14ac:dyDescent="0.15">
      <c r="B524" s="46"/>
      <c r="C524" s="47"/>
      <c r="D524" s="121"/>
      <c r="E524" s="86"/>
      <c r="F524" s="121"/>
      <c r="G524" s="122"/>
    </row>
    <row r="525" spans="2:7" x14ac:dyDescent="0.15">
      <c r="B525" s="46"/>
      <c r="C525" s="47"/>
      <c r="D525" s="121"/>
      <c r="E525" s="86"/>
      <c r="F525" s="121"/>
      <c r="G525" s="122"/>
    </row>
    <row r="526" spans="2:7" x14ac:dyDescent="0.15">
      <c r="B526" s="46"/>
      <c r="C526" s="47"/>
      <c r="D526" s="121"/>
      <c r="E526" s="86"/>
      <c r="F526" s="121"/>
      <c r="G526" s="122"/>
    </row>
    <row r="527" spans="2:7" x14ac:dyDescent="0.15">
      <c r="B527" s="46"/>
      <c r="C527" s="47"/>
      <c r="D527" s="121"/>
      <c r="E527" s="86"/>
      <c r="F527" s="121"/>
      <c r="G527" s="122"/>
    </row>
    <row r="528" spans="2:7" x14ac:dyDescent="0.15">
      <c r="B528" s="46"/>
      <c r="C528" s="47"/>
      <c r="D528" s="121"/>
      <c r="E528" s="86"/>
      <c r="F528" s="121"/>
      <c r="G528" s="122"/>
    </row>
    <row r="529" spans="2:7" x14ac:dyDescent="0.15">
      <c r="B529" s="46"/>
      <c r="C529" s="47"/>
      <c r="D529" s="121"/>
      <c r="E529" s="86"/>
      <c r="F529" s="121"/>
      <c r="G529" s="122"/>
    </row>
    <row r="530" spans="2:7" x14ac:dyDescent="0.15">
      <c r="B530" s="46"/>
      <c r="C530" s="47"/>
      <c r="D530" s="121"/>
      <c r="E530" s="86"/>
      <c r="F530" s="121"/>
      <c r="G530" s="122"/>
    </row>
    <row r="531" spans="2:7" x14ac:dyDescent="0.15">
      <c r="B531" s="46"/>
      <c r="C531" s="47"/>
      <c r="D531" s="121"/>
      <c r="E531" s="86"/>
      <c r="F531" s="121"/>
      <c r="G531" s="122"/>
    </row>
    <row r="532" spans="2:7" x14ac:dyDescent="0.15">
      <c r="B532" s="46"/>
      <c r="C532" s="47"/>
      <c r="D532" s="121"/>
      <c r="E532" s="86"/>
      <c r="F532" s="121"/>
      <c r="G532" s="122"/>
    </row>
    <row r="533" spans="2:7" x14ac:dyDescent="0.15">
      <c r="B533" s="46"/>
      <c r="C533" s="47"/>
      <c r="D533" s="121"/>
      <c r="E533" s="86"/>
      <c r="F533" s="121"/>
      <c r="G533" s="122"/>
    </row>
    <row r="534" spans="2:7" x14ac:dyDescent="0.15">
      <c r="B534" s="46"/>
      <c r="C534" s="47"/>
      <c r="D534" s="121"/>
      <c r="E534" s="86"/>
      <c r="F534" s="121"/>
      <c r="G534" s="122"/>
    </row>
    <row r="535" spans="2:7" x14ac:dyDescent="0.15">
      <c r="B535" s="46"/>
      <c r="C535" s="47"/>
      <c r="D535" s="121"/>
      <c r="E535" s="86"/>
      <c r="F535" s="121"/>
      <c r="G535" s="122"/>
    </row>
    <row r="536" spans="2:7" x14ac:dyDescent="0.15">
      <c r="B536" s="46"/>
      <c r="C536" s="47"/>
      <c r="D536" s="121"/>
      <c r="E536" s="86"/>
      <c r="F536" s="121"/>
      <c r="G536" s="122"/>
    </row>
    <row r="537" spans="2:7" x14ac:dyDescent="0.15">
      <c r="B537" s="46"/>
      <c r="C537" s="47"/>
      <c r="D537" s="121"/>
      <c r="E537" s="86"/>
      <c r="F537" s="121"/>
      <c r="G537" s="122"/>
    </row>
    <row r="538" spans="2:7" x14ac:dyDescent="0.15">
      <c r="B538" s="46"/>
      <c r="C538" s="47"/>
      <c r="D538" s="121"/>
      <c r="E538" s="86"/>
      <c r="F538" s="121"/>
      <c r="G538" s="122"/>
    </row>
    <row r="539" spans="2:7" x14ac:dyDescent="0.15">
      <c r="B539" s="46"/>
      <c r="C539" s="47"/>
      <c r="D539" s="121"/>
      <c r="E539" s="86"/>
      <c r="F539" s="121"/>
      <c r="G539" s="122"/>
    </row>
    <row r="540" spans="2:7" x14ac:dyDescent="0.15">
      <c r="B540" s="46"/>
      <c r="C540" s="47"/>
      <c r="D540" s="121"/>
      <c r="E540" s="86"/>
      <c r="F540" s="121"/>
      <c r="G540" s="122"/>
    </row>
    <row r="541" spans="2:7" x14ac:dyDescent="0.15">
      <c r="B541" s="46"/>
      <c r="C541" s="47"/>
      <c r="D541" s="121"/>
      <c r="E541" s="86"/>
      <c r="F541" s="121"/>
      <c r="G541" s="122"/>
    </row>
    <row r="542" spans="2:7" x14ac:dyDescent="0.15">
      <c r="B542" s="46"/>
      <c r="C542" s="47"/>
      <c r="D542" s="121"/>
      <c r="E542" s="86"/>
      <c r="F542" s="121"/>
      <c r="G542" s="122"/>
    </row>
    <row r="543" spans="2:7" x14ac:dyDescent="0.15">
      <c r="B543" s="46"/>
      <c r="C543" s="47"/>
      <c r="D543" s="121"/>
      <c r="E543" s="86"/>
      <c r="F543" s="121"/>
      <c r="G543" s="122"/>
    </row>
    <row r="544" spans="2:7" x14ac:dyDescent="0.15">
      <c r="B544" s="46"/>
      <c r="C544" s="47"/>
      <c r="D544" s="121"/>
      <c r="E544" s="86"/>
      <c r="F544" s="121"/>
      <c r="G544" s="122"/>
    </row>
    <row r="545" spans="2:7" x14ac:dyDescent="0.15">
      <c r="B545" s="46"/>
      <c r="C545" s="47"/>
      <c r="D545" s="121"/>
      <c r="E545" s="86"/>
      <c r="F545" s="121"/>
      <c r="G545" s="122"/>
    </row>
    <row r="546" spans="2:7" x14ac:dyDescent="0.15">
      <c r="B546" s="46"/>
      <c r="C546" s="47"/>
      <c r="D546" s="121"/>
      <c r="E546" s="86"/>
      <c r="F546" s="121"/>
      <c r="G546" s="122"/>
    </row>
    <row r="547" spans="2:7" x14ac:dyDescent="0.15">
      <c r="B547" s="46"/>
      <c r="C547" s="47"/>
      <c r="D547" s="121"/>
      <c r="E547" s="86"/>
      <c r="F547" s="121"/>
      <c r="G547" s="122"/>
    </row>
    <row r="548" spans="2:7" x14ac:dyDescent="0.15">
      <c r="B548" s="46"/>
      <c r="C548" s="47"/>
      <c r="D548" s="121"/>
      <c r="E548" s="86"/>
      <c r="F548" s="121"/>
      <c r="G548" s="122"/>
    </row>
    <row r="549" spans="2:7" x14ac:dyDescent="0.15">
      <c r="B549" s="46"/>
      <c r="C549" s="47"/>
      <c r="D549" s="121"/>
      <c r="E549" s="86"/>
      <c r="F549" s="121"/>
      <c r="G549" s="122"/>
    </row>
    <row r="550" spans="2:7" x14ac:dyDescent="0.15">
      <c r="B550" s="46"/>
      <c r="C550" s="47"/>
      <c r="D550" s="121"/>
      <c r="E550" s="86"/>
      <c r="F550" s="121"/>
      <c r="G550" s="122"/>
    </row>
    <row r="551" spans="2:7" x14ac:dyDescent="0.15">
      <c r="B551" s="46"/>
      <c r="C551" s="47"/>
      <c r="D551" s="121"/>
      <c r="E551" s="86"/>
      <c r="F551" s="121"/>
      <c r="G551" s="122"/>
    </row>
    <row r="552" spans="2:7" x14ac:dyDescent="0.15">
      <c r="B552" s="46"/>
      <c r="C552" s="47"/>
      <c r="D552" s="121"/>
      <c r="E552" s="86"/>
      <c r="F552" s="121"/>
      <c r="G552" s="122"/>
    </row>
    <row r="553" spans="2:7" x14ac:dyDescent="0.15">
      <c r="B553" s="46"/>
      <c r="C553" s="47"/>
      <c r="D553" s="121"/>
      <c r="E553" s="86"/>
      <c r="F553" s="121"/>
      <c r="G553" s="122"/>
    </row>
    <row r="554" spans="2:7" x14ac:dyDescent="0.15">
      <c r="B554" s="46"/>
      <c r="C554" s="47"/>
      <c r="D554" s="121"/>
      <c r="E554" s="86"/>
      <c r="F554" s="121"/>
      <c r="G554" s="122"/>
    </row>
    <row r="555" spans="2:7" x14ac:dyDescent="0.15">
      <c r="B555" s="46"/>
      <c r="C555" s="47"/>
      <c r="D555" s="121"/>
      <c r="E555" s="86"/>
      <c r="F555" s="121"/>
      <c r="G555" s="122"/>
    </row>
    <row r="556" spans="2:7" x14ac:dyDescent="0.15">
      <c r="B556" s="46"/>
      <c r="C556" s="47"/>
      <c r="D556" s="121"/>
      <c r="E556" s="86"/>
      <c r="F556" s="121"/>
      <c r="G556" s="122"/>
    </row>
    <row r="557" spans="2:7" x14ac:dyDescent="0.15">
      <c r="B557" s="46"/>
      <c r="C557" s="47"/>
      <c r="D557" s="121"/>
      <c r="E557" s="86"/>
      <c r="F557" s="121"/>
      <c r="G557" s="122"/>
    </row>
    <row r="558" spans="2:7" x14ac:dyDescent="0.15">
      <c r="B558" s="46"/>
      <c r="C558" s="47"/>
      <c r="D558" s="121"/>
      <c r="E558" s="86"/>
      <c r="F558" s="121"/>
      <c r="G558" s="122"/>
    </row>
    <row r="559" spans="2:7" x14ac:dyDescent="0.15">
      <c r="B559" s="46"/>
      <c r="C559" s="47"/>
      <c r="D559" s="121"/>
      <c r="E559" s="86"/>
      <c r="F559" s="121"/>
      <c r="G559" s="122"/>
    </row>
    <row r="560" spans="2:7" x14ac:dyDescent="0.15">
      <c r="B560" s="46"/>
      <c r="C560" s="47"/>
      <c r="D560" s="121"/>
      <c r="E560" s="86"/>
      <c r="F560" s="121"/>
      <c r="G560" s="122"/>
    </row>
    <row r="561" spans="2:7" x14ac:dyDescent="0.15">
      <c r="B561" s="46"/>
      <c r="C561" s="47"/>
      <c r="D561" s="121"/>
      <c r="E561" s="86"/>
      <c r="F561" s="121"/>
      <c r="G561" s="122"/>
    </row>
    <row r="562" spans="2:7" x14ac:dyDescent="0.15">
      <c r="B562" s="46"/>
      <c r="C562" s="47"/>
      <c r="D562" s="121"/>
      <c r="E562" s="86"/>
      <c r="F562" s="121"/>
      <c r="G562" s="122"/>
    </row>
    <row r="563" spans="2:7" x14ac:dyDescent="0.15">
      <c r="B563" s="46"/>
      <c r="C563" s="47"/>
      <c r="D563" s="121"/>
      <c r="E563" s="86"/>
      <c r="F563" s="121"/>
      <c r="G563" s="122"/>
    </row>
    <row r="564" spans="2:7" x14ac:dyDescent="0.15">
      <c r="B564" s="46"/>
      <c r="C564" s="47"/>
      <c r="D564" s="121"/>
      <c r="E564" s="86"/>
      <c r="F564" s="121"/>
      <c r="G564" s="122"/>
    </row>
    <row r="565" spans="2:7" x14ac:dyDescent="0.15">
      <c r="B565" s="46"/>
      <c r="C565" s="47"/>
      <c r="D565" s="121"/>
      <c r="E565" s="86"/>
      <c r="F565" s="121"/>
      <c r="G565" s="122"/>
    </row>
    <row r="566" spans="2:7" x14ac:dyDescent="0.15">
      <c r="B566" s="46"/>
      <c r="C566" s="47"/>
      <c r="D566" s="121"/>
      <c r="E566" s="86"/>
      <c r="F566" s="121"/>
      <c r="G566" s="122"/>
    </row>
    <row r="567" spans="2:7" x14ac:dyDescent="0.15">
      <c r="B567" s="46"/>
      <c r="C567" s="47"/>
      <c r="D567" s="121"/>
      <c r="E567" s="86"/>
      <c r="F567" s="121"/>
      <c r="G567" s="122"/>
    </row>
    <row r="568" spans="2:7" x14ac:dyDescent="0.15">
      <c r="B568" s="46"/>
      <c r="C568" s="47"/>
      <c r="D568" s="121"/>
      <c r="E568" s="86"/>
      <c r="F568" s="121"/>
      <c r="G568" s="122"/>
    </row>
    <row r="569" spans="2:7" x14ac:dyDescent="0.15">
      <c r="B569" s="46"/>
      <c r="C569" s="47"/>
      <c r="D569" s="121"/>
      <c r="E569" s="86"/>
      <c r="F569" s="121"/>
      <c r="G569" s="122"/>
    </row>
    <row r="570" spans="2:7" x14ac:dyDescent="0.15">
      <c r="B570" s="46"/>
      <c r="C570" s="47"/>
      <c r="D570" s="121"/>
      <c r="E570" s="86"/>
      <c r="F570" s="121"/>
      <c r="G570" s="122"/>
    </row>
    <row r="571" spans="2:7" x14ac:dyDescent="0.15">
      <c r="B571" s="46"/>
      <c r="C571" s="47"/>
      <c r="D571" s="121"/>
      <c r="E571" s="86"/>
      <c r="F571" s="121"/>
      <c r="G571" s="122"/>
    </row>
    <row r="572" spans="2:7" x14ac:dyDescent="0.15">
      <c r="B572" s="46"/>
      <c r="C572" s="47"/>
      <c r="D572" s="121"/>
      <c r="E572" s="86"/>
      <c r="F572" s="121"/>
      <c r="G572" s="122"/>
    </row>
    <row r="573" spans="2:7" x14ac:dyDescent="0.15">
      <c r="B573" s="46"/>
      <c r="C573" s="47"/>
      <c r="D573" s="121"/>
      <c r="E573" s="86"/>
      <c r="F573" s="121"/>
      <c r="G573" s="122"/>
    </row>
    <row r="574" spans="2:7" x14ac:dyDescent="0.15">
      <c r="B574" s="46"/>
      <c r="C574" s="47"/>
      <c r="D574" s="121"/>
      <c r="E574" s="86"/>
      <c r="F574" s="121"/>
      <c r="G574" s="122"/>
    </row>
    <row r="575" spans="2:7" x14ac:dyDescent="0.15">
      <c r="B575" s="46"/>
      <c r="C575" s="47"/>
      <c r="D575" s="121"/>
      <c r="E575" s="86"/>
      <c r="F575" s="121"/>
      <c r="G575" s="122"/>
    </row>
    <row r="576" spans="2:7" x14ac:dyDescent="0.15">
      <c r="B576" s="46"/>
      <c r="C576" s="47"/>
      <c r="D576" s="121"/>
      <c r="E576" s="86"/>
      <c r="F576" s="121"/>
      <c r="G576" s="122"/>
    </row>
    <row r="577" spans="2:7" x14ac:dyDescent="0.15">
      <c r="B577" s="46"/>
      <c r="C577" s="47"/>
      <c r="D577" s="121"/>
      <c r="E577" s="86"/>
      <c r="F577" s="121"/>
      <c r="G577" s="122"/>
    </row>
    <row r="578" spans="2:7" x14ac:dyDescent="0.15">
      <c r="B578" s="46"/>
      <c r="C578" s="47"/>
      <c r="D578" s="121"/>
      <c r="E578" s="86"/>
      <c r="F578" s="121"/>
      <c r="G578" s="122"/>
    </row>
    <row r="579" spans="2:7" x14ac:dyDescent="0.15">
      <c r="B579" s="46"/>
      <c r="C579" s="47"/>
      <c r="D579" s="121"/>
      <c r="E579" s="86"/>
      <c r="F579" s="121"/>
      <c r="G579" s="122"/>
    </row>
    <row r="580" spans="2:7" x14ac:dyDescent="0.15">
      <c r="B580" s="46"/>
      <c r="C580" s="47"/>
      <c r="D580" s="121"/>
      <c r="E580" s="86"/>
      <c r="F580" s="121"/>
      <c r="G580" s="122"/>
    </row>
    <row r="581" spans="2:7" x14ac:dyDescent="0.15">
      <c r="B581" s="46"/>
      <c r="C581" s="47"/>
      <c r="D581" s="121"/>
      <c r="E581" s="86"/>
      <c r="F581" s="121"/>
      <c r="G581" s="122"/>
    </row>
    <row r="582" spans="2:7" x14ac:dyDescent="0.15">
      <c r="B582" s="46"/>
      <c r="C582" s="47"/>
      <c r="D582" s="121"/>
      <c r="E582" s="86"/>
      <c r="F582" s="121"/>
      <c r="G582" s="122"/>
    </row>
    <row r="583" spans="2:7" x14ac:dyDescent="0.15">
      <c r="B583" s="46"/>
      <c r="C583" s="47"/>
      <c r="D583" s="121"/>
      <c r="E583" s="86"/>
      <c r="F583" s="121"/>
      <c r="G583" s="122"/>
    </row>
    <row r="584" spans="2:7" x14ac:dyDescent="0.15">
      <c r="B584" s="46"/>
      <c r="C584" s="47"/>
      <c r="D584" s="121"/>
      <c r="E584" s="86"/>
      <c r="F584" s="121"/>
      <c r="G584" s="122"/>
    </row>
    <row r="585" spans="2:7" x14ac:dyDescent="0.15">
      <c r="B585" s="46"/>
      <c r="C585" s="47"/>
      <c r="D585" s="121"/>
      <c r="E585" s="86"/>
      <c r="F585" s="121"/>
      <c r="G585" s="122"/>
    </row>
    <row r="586" spans="2:7" x14ac:dyDescent="0.15">
      <c r="B586" s="46"/>
      <c r="C586" s="47"/>
      <c r="D586" s="121"/>
      <c r="E586" s="86"/>
      <c r="F586" s="121"/>
      <c r="G586" s="122"/>
    </row>
    <row r="587" spans="2:7" x14ac:dyDescent="0.15">
      <c r="B587" s="46"/>
      <c r="C587" s="47"/>
      <c r="D587" s="121"/>
      <c r="E587" s="86"/>
      <c r="F587" s="121"/>
      <c r="G587" s="122"/>
    </row>
    <row r="588" spans="2:7" x14ac:dyDescent="0.15">
      <c r="B588" s="46"/>
      <c r="C588" s="47"/>
      <c r="D588" s="121"/>
      <c r="E588" s="86"/>
      <c r="F588" s="121"/>
      <c r="G588" s="122"/>
    </row>
    <row r="589" spans="2:7" x14ac:dyDescent="0.15">
      <c r="B589" s="46"/>
      <c r="C589" s="47"/>
      <c r="D589" s="121"/>
      <c r="E589" s="86"/>
      <c r="F589" s="121"/>
      <c r="G589" s="122"/>
    </row>
    <row r="590" spans="2:7" x14ac:dyDescent="0.15">
      <c r="B590" s="46"/>
      <c r="C590" s="47"/>
      <c r="D590" s="121"/>
      <c r="E590" s="86"/>
      <c r="F590" s="121"/>
      <c r="G590" s="122"/>
    </row>
    <row r="591" spans="2:7" x14ac:dyDescent="0.15">
      <c r="B591" s="46"/>
      <c r="C591" s="47"/>
      <c r="D591" s="121"/>
      <c r="E591" s="86"/>
      <c r="F591" s="121"/>
      <c r="G591" s="122"/>
    </row>
    <row r="592" spans="2:7" x14ac:dyDescent="0.15">
      <c r="B592" s="46"/>
      <c r="C592" s="47"/>
      <c r="D592" s="121"/>
      <c r="E592" s="86"/>
      <c r="F592" s="121"/>
      <c r="G592" s="122"/>
    </row>
    <row r="593" spans="2:7" x14ac:dyDescent="0.15">
      <c r="B593" s="46"/>
      <c r="C593" s="47"/>
      <c r="D593" s="121"/>
      <c r="E593" s="86"/>
      <c r="F593" s="121"/>
      <c r="G593" s="122"/>
    </row>
    <row r="594" spans="2:7" x14ac:dyDescent="0.15">
      <c r="B594" s="46"/>
      <c r="C594" s="47"/>
      <c r="D594" s="121"/>
      <c r="E594" s="86"/>
      <c r="F594" s="121"/>
      <c r="G594" s="122"/>
    </row>
    <row r="595" spans="2:7" x14ac:dyDescent="0.15">
      <c r="B595" s="46"/>
      <c r="C595" s="47"/>
      <c r="D595" s="121"/>
      <c r="E595" s="86"/>
      <c r="F595" s="121"/>
      <c r="G595" s="122"/>
    </row>
    <row r="596" spans="2:7" x14ac:dyDescent="0.15">
      <c r="B596" s="46"/>
      <c r="C596" s="47"/>
      <c r="D596" s="121"/>
      <c r="E596" s="86"/>
      <c r="F596" s="121"/>
      <c r="G596" s="122"/>
    </row>
    <row r="597" spans="2:7" x14ac:dyDescent="0.15">
      <c r="B597" s="46"/>
      <c r="C597" s="47"/>
      <c r="D597" s="121"/>
      <c r="E597" s="86"/>
      <c r="F597" s="121"/>
      <c r="G597" s="122"/>
    </row>
    <row r="598" spans="2:7" x14ac:dyDescent="0.15">
      <c r="B598" s="46"/>
      <c r="C598" s="47"/>
      <c r="D598" s="121"/>
      <c r="E598" s="86"/>
      <c r="F598" s="121"/>
      <c r="G598" s="122"/>
    </row>
    <row r="599" spans="2:7" x14ac:dyDescent="0.15">
      <c r="B599" s="46"/>
      <c r="C599" s="47"/>
      <c r="D599" s="121"/>
      <c r="E599" s="86"/>
      <c r="F599" s="121"/>
      <c r="G599" s="122"/>
    </row>
    <row r="600" spans="2:7" x14ac:dyDescent="0.15">
      <c r="B600" s="46"/>
      <c r="C600" s="47"/>
      <c r="D600" s="121"/>
      <c r="E600" s="86"/>
      <c r="F600" s="121"/>
      <c r="G600" s="122"/>
    </row>
    <row r="601" spans="2:7" x14ac:dyDescent="0.15">
      <c r="B601" s="46"/>
      <c r="C601" s="47"/>
      <c r="D601" s="121"/>
      <c r="E601" s="86"/>
      <c r="F601" s="121"/>
      <c r="G601" s="122"/>
    </row>
    <row r="602" spans="2:7" x14ac:dyDescent="0.15">
      <c r="B602" s="46"/>
      <c r="C602" s="47"/>
      <c r="D602" s="121"/>
      <c r="E602" s="86"/>
      <c r="F602" s="121"/>
      <c r="G602" s="122"/>
    </row>
    <row r="603" spans="2:7" x14ac:dyDescent="0.15">
      <c r="B603" s="46"/>
      <c r="C603" s="47"/>
      <c r="D603" s="121"/>
      <c r="E603" s="86"/>
      <c r="F603" s="121"/>
      <c r="G603" s="122"/>
    </row>
    <row r="604" spans="2:7" x14ac:dyDescent="0.15">
      <c r="B604" s="46"/>
      <c r="C604" s="47"/>
      <c r="D604" s="121"/>
      <c r="E604" s="86"/>
      <c r="F604" s="121"/>
      <c r="G604" s="122"/>
    </row>
    <row r="605" spans="2:7" x14ac:dyDescent="0.15">
      <c r="B605" s="46"/>
      <c r="C605" s="47"/>
      <c r="D605" s="121"/>
      <c r="E605" s="86"/>
      <c r="F605" s="121"/>
      <c r="G605" s="122"/>
    </row>
    <row r="606" spans="2:7" x14ac:dyDescent="0.15">
      <c r="B606" s="46"/>
      <c r="C606" s="47"/>
      <c r="D606" s="121"/>
      <c r="E606" s="86"/>
      <c r="F606" s="121"/>
      <c r="G606" s="122"/>
    </row>
    <row r="607" spans="2:7" x14ac:dyDescent="0.15">
      <c r="B607" s="46"/>
      <c r="C607" s="47"/>
      <c r="D607" s="121"/>
      <c r="E607" s="86"/>
      <c r="F607" s="121"/>
      <c r="G607" s="122"/>
    </row>
    <row r="608" spans="2:7" x14ac:dyDescent="0.15">
      <c r="B608" s="46"/>
      <c r="C608" s="47"/>
      <c r="D608" s="121"/>
      <c r="E608" s="86"/>
      <c r="F608" s="121"/>
      <c r="G608" s="122"/>
    </row>
    <row r="609" spans="2:7" x14ac:dyDescent="0.15">
      <c r="B609" s="46"/>
      <c r="C609" s="47"/>
      <c r="D609" s="121"/>
      <c r="E609" s="86"/>
      <c r="F609" s="121"/>
      <c r="G609" s="122"/>
    </row>
    <row r="610" spans="2:7" x14ac:dyDescent="0.15">
      <c r="B610" s="46"/>
      <c r="C610" s="47"/>
      <c r="D610" s="121"/>
      <c r="E610" s="86"/>
      <c r="F610" s="121"/>
      <c r="G610" s="122"/>
    </row>
    <row r="611" spans="2:7" x14ac:dyDescent="0.15">
      <c r="B611" s="46"/>
      <c r="C611" s="47"/>
      <c r="D611" s="121"/>
      <c r="E611" s="86"/>
      <c r="F611" s="121"/>
      <c r="G611" s="122"/>
    </row>
    <row r="612" spans="2:7" x14ac:dyDescent="0.15">
      <c r="B612" s="46"/>
      <c r="C612" s="47"/>
      <c r="D612" s="121"/>
      <c r="E612" s="86"/>
      <c r="F612" s="121"/>
      <c r="G612" s="122"/>
    </row>
    <row r="613" spans="2:7" x14ac:dyDescent="0.15">
      <c r="B613" s="46"/>
      <c r="C613" s="47"/>
      <c r="D613" s="121"/>
      <c r="E613" s="86"/>
      <c r="F613" s="121"/>
      <c r="G613" s="122"/>
    </row>
    <row r="614" spans="2:7" x14ac:dyDescent="0.15">
      <c r="B614" s="46"/>
      <c r="C614" s="47"/>
      <c r="D614" s="121"/>
      <c r="E614" s="86"/>
      <c r="F614" s="121"/>
      <c r="G614" s="122"/>
    </row>
    <row r="615" spans="2:7" x14ac:dyDescent="0.15">
      <c r="B615" s="46"/>
      <c r="C615" s="47"/>
      <c r="D615" s="121"/>
      <c r="E615" s="86"/>
      <c r="F615" s="121"/>
      <c r="G615" s="122"/>
    </row>
    <row r="616" spans="2:7" x14ac:dyDescent="0.15">
      <c r="B616" s="46"/>
      <c r="C616" s="47"/>
      <c r="D616" s="121"/>
      <c r="E616" s="86"/>
      <c r="F616" s="121"/>
      <c r="G616" s="122"/>
    </row>
    <row r="617" spans="2:7" x14ac:dyDescent="0.15">
      <c r="B617" s="46"/>
      <c r="C617" s="47"/>
      <c r="D617" s="121"/>
      <c r="E617" s="86"/>
      <c r="F617" s="121"/>
      <c r="G617" s="122"/>
    </row>
    <row r="618" spans="2:7" x14ac:dyDescent="0.15">
      <c r="B618" s="46"/>
      <c r="C618" s="47"/>
      <c r="D618" s="121"/>
      <c r="E618" s="86"/>
      <c r="F618" s="121"/>
      <c r="G618" s="122"/>
    </row>
    <row r="619" spans="2:7" x14ac:dyDescent="0.15">
      <c r="B619" s="46"/>
      <c r="C619" s="47"/>
      <c r="D619" s="121"/>
      <c r="E619" s="86"/>
      <c r="F619" s="121"/>
      <c r="G619" s="122"/>
    </row>
    <row r="620" spans="2:7" x14ac:dyDescent="0.15">
      <c r="B620" s="46"/>
      <c r="C620" s="47"/>
      <c r="D620" s="121"/>
      <c r="E620" s="86"/>
      <c r="F620" s="121"/>
      <c r="G620" s="122"/>
    </row>
    <row r="621" spans="2:7" x14ac:dyDescent="0.15">
      <c r="B621" s="46"/>
      <c r="C621" s="47"/>
      <c r="D621" s="121"/>
      <c r="E621" s="86"/>
      <c r="F621" s="121"/>
      <c r="G621" s="122"/>
    </row>
    <row r="622" spans="2:7" x14ac:dyDescent="0.15">
      <c r="B622" s="46"/>
      <c r="C622" s="47"/>
      <c r="D622" s="121"/>
      <c r="E622" s="86"/>
      <c r="F622" s="121"/>
      <c r="G622" s="122"/>
    </row>
    <row r="623" spans="2:7" x14ac:dyDescent="0.15">
      <c r="B623" s="46"/>
      <c r="C623" s="47"/>
      <c r="D623" s="121"/>
      <c r="E623" s="86"/>
      <c r="F623" s="121"/>
      <c r="G623" s="122"/>
    </row>
    <row r="624" spans="2:7" x14ac:dyDescent="0.15">
      <c r="B624" s="46"/>
      <c r="C624" s="47"/>
      <c r="D624" s="121"/>
      <c r="E624" s="86"/>
      <c r="F624" s="121"/>
      <c r="G624" s="122"/>
    </row>
    <row r="625" spans="2:7" x14ac:dyDescent="0.15">
      <c r="B625" s="46"/>
      <c r="C625" s="47"/>
      <c r="D625" s="121"/>
      <c r="E625" s="86"/>
      <c r="F625" s="121"/>
      <c r="G625" s="122"/>
    </row>
    <row r="626" spans="2:7" x14ac:dyDescent="0.15">
      <c r="B626" s="46"/>
      <c r="C626" s="47"/>
      <c r="D626" s="121"/>
      <c r="E626" s="86"/>
      <c r="F626" s="121"/>
      <c r="G626" s="122"/>
    </row>
    <row r="627" spans="2:7" x14ac:dyDescent="0.15">
      <c r="B627" s="46"/>
      <c r="C627" s="47"/>
      <c r="D627" s="121"/>
      <c r="E627" s="86"/>
      <c r="F627" s="121"/>
      <c r="G627" s="122"/>
    </row>
    <row r="628" spans="2:7" x14ac:dyDescent="0.15">
      <c r="B628" s="46"/>
      <c r="C628" s="47"/>
      <c r="D628" s="121"/>
      <c r="E628" s="86"/>
      <c r="F628" s="121"/>
      <c r="G628" s="122"/>
    </row>
    <row r="629" spans="2:7" x14ac:dyDescent="0.15">
      <c r="B629" s="46"/>
      <c r="C629" s="47"/>
      <c r="D629" s="121"/>
      <c r="E629" s="86"/>
      <c r="F629" s="121"/>
      <c r="G629" s="122"/>
    </row>
    <row r="630" spans="2:7" x14ac:dyDescent="0.15">
      <c r="B630" s="46"/>
      <c r="C630" s="47"/>
      <c r="D630" s="121"/>
      <c r="E630" s="86"/>
      <c r="F630" s="121"/>
      <c r="G630" s="122"/>
    </row>
    <row r="631" spans="2:7" x14ac:dyDescent="0.15">
      <c r="B631" s="46"/>
      <c r="C631" s="47"/>
      <c r="D631" s="121"/>
      <c r="E631" s="86"/>
      <c r="F631" s="121"/>
      <c r="G631" s="122"/>
    </row>
    <row r="632" spans="2:7" x14ac:dyDescent="0.15">
      <c r="B632" s="46"/>
      <c r="C632" s="47"/>
      <c r="D632" s="121"/>
      <c r="E632" s="86"/>
      <c r="F632" s="121"/>
      <c r="G632" s="122"/>
    </row>
    <row r="633" spans="2:7" x14ac:dyDescent="0.15">
      <c r="B633" s="46"/>
      <c r="C633" s="47"/>
      <c r="D633" s="121"/>
      <c r="E633" s="86"/>
      <c r="F633" s="121"/>
      <c r="G633" s="122"/>
    </row>
    <row r="634" spans="2:7" x14ac:dyDescent="0.15">
      <c r="B634" s="46"/>
      <c r="C634" s="47"/>
      <c r="D634" s="121"/>
      <c r="E634" s="86"/>
      <c r="F634" s="121"/>
      <c r="G634" s="122"/>
    </row>
    <row r="635" spans="2:7" x14ac:dyDescent="0.15">
      <c r="B635" s="46"/>
      <c r="C635" s="47"/>
      <c r="D635" s="121"/>
      <c r="E635" s="86"/>
      <c r="F635" s="121"/>
      <c r="G635" s="122"/>
    </row>
    <row r="636" spans="2:7" x14ac:dyDescent="0.15">
      <c r="B636" s="46"/>
      <c r="C636" s="47"/>
      <c r="D636" s="121"/>
      <c r="E636" s="86"/>
      <c r="F636" s="121"/>
      <c r="G636" s="122"/>
    </row>
    <row r="637" spans="2:7" x14ac:dyDescent="0.15">
      <c r="B637" s="46"/>
      <c r="C637" s="47"/>
      <c r="D637" s="121"/>
      <c r="E637" s="86"/>
      <c r="F637" s="121"/>
      <c r="G637" s="122"/>
    </row>
    <row r="638" spans="2:7" x14ac:dyDescent="0.15">
      <c r="B638" s="46"/>
      <c r="C638" s="47"/>
      <c r="D638" s="121"/>
      <c r="E638" s="86"/>
      <c r="F638" s="121"/>
      <c r="G638" s="122"/>
    </row>
    <row r="639" spans="2:7" x14ac:dyDescent="0.15">
      <c r="B639" s="46"/>
      <c r="C639" s="47"/>
      <c r="D639" s="121"/>
      <c r="E639" s="86"/>
      <c r="F639" s="121"/>
      <c r="G639" s="122"/>
    </row>
    <row r="640" spans="2:7" x14ac:dyDescent="0.15">
      <c r="B640" s="46"/>
      <c r="C640" s="47"/>
      <c r="D640" s="121"/>
      <c r="E640" s="86"/>
      <c r="F640" s="121"/>
      <c r="G640" s="122"/>
    </row>
    <row r="641" spans="2:7" x14ac:dyDescent="0.15">
      <c r="B641" s="46"/>
      <c r="C641" s="47"/>
      <c r="D641" s="121"/>
      <c r="E641" s="86"/>
      <c r="F641" s="121"/>
      <c r="G641" s="122"/>
    </row>
    <row r="642" spans="2:7" x14ac:dyDescent="0.15">
      <c r="B642" s="46"/>
      <c r="C642" s="47"/>
      <c r="D642" s="121"/>
      <c r="E642" s="86"/>
      <c r="F642" s="121"/>
      <c r="G642" s="122"/>
    </row>
    <row r="643" spans="2:7" x14ac:dyDescent="0.15">
      <c r="B643" s="46"/>
      <c r="C643" s="47"/>
      <c r="D643" s="121"/>
      <c r="E643" s="86"/>
      <c r="F643" s="121"/>
      <c r="G643" s="122"/>
    </row>
    <row r="644" spans="2:7" x14ac:dyDescent="0.15">
      <c r="B644" s="46"/>
      <c r="C644" s="47"/>
      <c r="D644" s="121"/>
      <c r="E644" s="86"/>
      <c r="F644" s="121"/>
      <c r="G644" s="122"/>
    </row>
    <row r="645" spans="2:7" x14ac:dyDescent="0.15">
      <c r="B645" s="46"/>
      <c r="C645" s="47"/>
      <c r="D645" s="121"/>
      <c r="E645" s="86"/>
      <c r="F645" s="121"/>
      <c r="G645" s="122"/>
    </row>
    <row r="646" spans="2:7" x14ac:dyDescent="0.15">
      <c r="B646" s="46"/>
      <c r="C646" s="47"/>
      <c r="D646" s="121"/>
      <c r="E646" s="86"/>
      <c r="F646" s="121"/>
      <c r="G646" s="122"/>
    </row>
    <row r="647" spans="2:7" x14ac:dyDescent="0.15">
      <c r="B647" s="46"/>
      <c r="C647" s="47"/>
      <c r="D647" s="121"/>
      <c r="E647" s="86"/>
      <c r="F647" s="121"/>
      <c r="G647" s="122"/>
    </row>
    <row r="648" spans="2:7" x14ac:dyDescent="0.15">
      <c r="B648" s="46"/>
      <c r="C648" s="47"/>
      <c r="D648" s="121"/>
      <c r="E648" s="86"/>
      <c r="F648" s="121"/>
      <c r="G648" s="122"/>
    </row>
    <row r="649" spans="2:7" x14ac:dyDescent="0.15">
      <c r="B649" s="46"/>
      <c r="C649" s="47"/>
      <c r="D649" s="121"/>
      <c r="E649" s="86"/>
      <c r="F649" s="121"/>
      <c r="G649" s="122"/>
    </row>
    <row r="650" spans="2:7" x14ac:dyDescent="0.15">
      <c r="B650" s="46"/>
      <c r="C650" s="47"/>
      <c r="D650" s="121"/>
      <c r="E650" s="86"/>
      <c r="F650" s="121"/>
      <c r="G650" s="122"/>
    </row>
    <row r="651" spans="2:7" x14ac:dyDescent="0.15">
      <c r="B651" s="46"/>
      <c r="C651" s="47"/>
      <c r="D651" s="121"/>
      <c r="E651" s="86"/>
      <c r="F651" s="121"/>
      <c r="G651" s="122"/>
    </row>
    <row r="652" spans="2:7" x14ac:dyDescent="0.15">
      <c r="B652" s="46"/>
      <c r="C652" s="47"/>
      <c r="D652" s="121"/>
      <c r="E652" s="86"/>
      <c r="F652" s="121"/>
      <c r="G652" s="122"/>
    </row>
    <row r="653" spans="2:7" x14ac:dyDescent="0.15">
      <c r="B653" s="46"/>
      <c r="C653" s="47"/>
      <c r="D653" s="121"/>
      <c r="E653" s="86"/>
      <c r="F653" s="121"/>
      <c r="G653" s="122"/>
    </row>
    <row r="654" spans="2:7" x14ac:dyDescent="0.15">
      <c r="B654" s="46"/>
      <c r="C654" s="47"/>
      <c r="D654" s="121"/>
      <c r="E654" s="86"/>
      <c r="F654" s="121"/>
      <c r="G654" s="122"/>
    </row>
    <row r="655" spans="2:7" x14ac:dyDescent="0.15">
      <c r="B655" s="46"/>
      <c r="C655" s="47"/>
      <c r="D655" s="121"/>
      <c r="E655" s="86"/>
      <c r="F655" s="121"/>
      <c r="G655" s="122"/>
    </row>
    <row r="656" spans="2:7" x14ac:dyDescent="0.15">
      <c r="B656" s="46"/>
      <c r="C656" s="47"/>
      <c r="D656" s="121"/>
      <c r="E656" s="86"/>
      <c r="F656" s="121"/>
      <c r="G656" s="122"/>
    </row>
    <row r="657" spans="2:7" x14ac:dyDescent="0.15">
      <c r="B657" s="46"/>
      <c r="C657" s="47"/>
      <c r="D657" s="121"/>
      <c r="E657" s="86"/>
      <c r="F657" s="121"/>
      <c r="G657" s="122"/>
    </row>
    <row r="658" spans="2:7" x14ac:dyDescent="0.15">
      <c r="B658" s="46"/>
      <c r="C658" s="47"/>
      <c r="D658" s="121"/>
      <c r="E658" s="86"/>
      <c r="F658" s="121"/>
      <c r="G658" s="122"/>
    </row>
    <row r="659" spans="2:7" x14ac:dyDescent="0.15">
      <c r="B659" s="46"/>
      <c r="C659" s="47"/>
      <c r="D659" s="121"/>
      <c r="E659" s="86"/>
      <c r="F659" s="121"/>
      <c r="G659" s="122"/>
    </row>
    <row r="660" spans="2:7" x14ac:dyDescent="0.15">
      <c r="B660" s="46"/>
      <c r="C660" s="47"/>
      <c r="D660" s="121"/>
      <c r="E660" s="86"/>
      <c r="F660" s="121"/>
      <c r="G660" s="122"/>
    </row>
    <row r="661" spans="2:7" x14ac:dyDescent="0.15">
      <c r="B661" s="46"/>
      <c r="C661" s="47"/>
      <c r="D661" s="121"/>
      <c r="E661" s="86"/>
      <c r="F661" s="121"/>
      <c r="G661" s="122"/>
    </row>
    <row r="662" spans="2:7" x14ac:dyDescent="0.15">
      <c r="B662" s="46"/>
      <c r="C662" s="47"/>
      <c r="D662" s="121"/>
      <c r="E662" s="86"/>
      <c r="F662" s="121"/>
      <c r="G662" s="122"/>
    </row>
    <row r="663" spans="2:7" x14ac:dyDescent="0.15">
      <c r="B663" s="46"/>
      <c r="C663" s="47"/>
      <c r="D663" s="121"/>
      <c r="E663" s="86"/>
      <c r="F663" s="121"/>
      <c r="G663" s="122"/>
    </row>
    <row r="664" spans="2:7" x14ac:dyDescent="0.15">
      <c r="B664" s="46"/>
      <c r="C664" s="47"/>
      <c r="D664" s="121"/>
      <c r="E664" s="86"/>
      <c r="F664" s="121"/>
      <c r="G664" s="122"/>
    </row>
    <row r="665" spans="2:7" x14ac:dyDescent="0.15">
      <c r="B665" s="46"/>
      <c r="C665" s="47"/>
      <c r="D665" s="121"/>
      <c r="E665" s="86"/>
      <c r="F665" s="121"/>
      <c r="G665" s="122"/>
    </row>
    <row r="666" spans="2:7" x14ac:dyDescent="0.15">
      <c r="B666" s="46"/>
      <c r="C666" s="47"/>
      <c r="D666" s="121"/>
      <c r="E666" s="86"/>
      <c r="F666" s="121"/>
      <c r="G666" s="122"/>
    </row>
    <row r="667" spans="2:7" x14ac:dyDescent="0.15">
      <c r="B667" s="46"/>
      <c r="C667" s="47"/>
      <c r="D667" s="121"/>
      <c r="E667" s="86"/>
      <c r="F667" s="121"/>
      <c r="G667" s="122"/>
    </row>
    <row r="668" spans="2:7" x14ac:dyDescent="0.15">
      <c r="B668" s="46"/>
      <c r="C668" s="47"/>
      <c r="D668" s="121"/>
      <c r="E668" s="86"/>
      <c r="F668" s="121"/>
      <c r="G668" s="122"/>
    </row>
    <row r="669" spans="2:7" x14ac:dyDescent="0.15">
      <c r="B669" s="46"/>
      <c r="C669" s="47"/>
      <c r="D669" s="121"/>
      <c r="E669" s="86"/>
      <c r="F669" s="121"/>
      <c r="G669" s="122"/>
    </row>
    <row r="670" spans="2:7" x14ac:dyDescent="0.15">
      <c r="B670" s="46"/>
      <c r="C670" s="47"/>
      <c r="D670" s="121"/>
      <c r="E670" s="86"/>
      <c r="F670" s="121"/>
      <c r="G670" s="122"/>
    </row>
    <row r="671" spans="2:7" x14ac:dyDescent="0.15">
      <c r="B671" s="46"/>
      <c r="C671" s="47"/>
      <c r="D671" s="121"/>
      <c r="E671" s="86"/>
      <c r="F671" s="121"/>
      <c r="G671" s="122"/>
    </row>
    <row r="672" spans="2:7" x14ac:dyDescent="0.15">
      <c r="B672" s="46"/>
      <c r="C672" s="47"/>
      <c r="D672" s="121"/>
      <c r="E672" s="86"/>
      <c r="F672" s="121"/>
      <c r="G672" s="122"/>
    </row>
    <row r="673" spans="2:7" x14ac:dyDescent="0.15">
      <c r="B673" s="46"/>
      <c r="C673" s="47"/>
      <c r="D673" s="121"/>
      <c r="E673" s="86"/>
      <c r="F673" s="121"/>
      <c r="G673" s="122"/>
    </row>
    <row r="674" spans="2:7" x14ac:dyDescent="0.15">
      <c r="B674" s="46"/>
      <c r="C674" s="47"/>
      <c r="D674" s="121"/>
      <c r="E674" s="86"/>
      <c r="F674" s="121"/>
      <c r="G674" s="122"/>
    </row>
    <row r="675" spans="2:7" x14ac:dyDescent="0.15">
      <c r="B675" s="46"/>
      <c r="C675" s="47"/>
      <c r="D675" s="121"/>
      <c r="E675" s="86"/>
      <c r="F675" s="121"/>
      <c r="G675" s="122"/>
    </row>
    <row r="676" spans="2:7" x14ac:dyDescent="0.15">
      <c r="B676" s="46"/>
      <c r="C676" s="47"/>
      <c r="D676" s="121"/>
      <c r="E676" s="86"/>
      <c r="F676" s="121"/>
      <c r="G676" s="122"/>
    </row>
    <row r="677" spans="2:7" x14ac:dyDescent="0.15">
      <c r="B677" s="46"/>
      <c r="C677" s="47"/>
      <c r="D677" s="121"/>
      <c r="E677" s="86"/>
      <c r="F677" s="121"/>
      <c r="G677" s="122"/>
    </row>
    <row r="678" spans="2:7" x14ac:dyDescent="0.15">
      <c r="B678" s="46"/>
      <c r="C678" s="47"/>
      <c r="D678" s="121"/>
      <c r="E678" s="86"/>
      <c r="F678" s="121"/>
      <c r="G678" s="122"/>
    </row>
    <row r="679" spans="2:7" x14ac:dyDescent="0.15">
      <c r="B679" s="46"/>
      <c r="C679" s="47"/>
      <c r="D679" s="121"/>
      <c r="E679" s="86"/>
      <c r="F679" s="121"/>
      <c r="G679" s="122"/>
    </row>
    <row r="680" spans="2:7" x14ac:dyDescent="0.15">
      <c r="B680" s="46"/>
      <c r="C680" s="47"/>
      <c r="D680" s="121"/>
      <c r="E680" s="86"/>
      <c r="F680" s="121"/>
      <c r="G680" s="122"/>
    </row>
    <row r="681" spans="2:7" x14ac:dyDescent="0.15">
      <c r="B681" s="46"/>
      <c r="C681" s="47"/>
      <c r="D681" s="121"/>
      <c r="E681" s="86"/>
      <c r="F681" s="121"/>
      <c r="G681" s="122"/>
    </row>
    <row r="682" spans="2:7" x14ac:dyDescent="0.15">
      <c r="B682" s="46"/>
      <c r="C682" s="47"/>
      <c r="D682" s="121"/>
      <c r="E682" s="86"/>
      <c r="F682" s="121"/>
      <c r="G682" s="122"/>
    </row>
    <row r="683" spans="2:7" x14ac:dyDescent="0.15">
      <c r="B683" s="46"/>
      <c r="C683" s="47"/>
      <c r="D683" s="121"/>
      <c r="E683" s="86"/>
      <c r="F683" s="121"/>
      <c r="G683" s="122"/>
    </row>
    <row r="684" spans="2:7" x14ac:dyDescent="0.15">
      <c r="B684" s="46"/>
      <c r="C684" s="47"/>
      <c r="D684" s="121"/>
      <c r="E684" s="86"/>
      <c r="F684" s="121"/>
      <c r="G684" s="122"/>
    </row>
    <row r="685" spans="2:7" x14ac:dyDescent="0.15">
      <c r="B685" s="46"/>
      <c r="C685" s="47"/>
      <c r="D685" s="121"/>
      <c r="E685" s="86"/>
      <c r="F685" s="121"/>
      <c r="G685" s="122"/>
    </row>
    <row r="686" spans="2:7" x14ac:dyDescent="0.15">
      <c r="B686" s="46"/>
      <c r="C686" s="47"/>
      <c r="D686" s="121"/>
      <c r="E686" s="86"/>
      <c r="F686" s="121"/>
      <c r="G686" s="122"/>
    </row>
    <row r="687" spans="2:7" x14ac:dyDescent="0.15">
      <c r="B687" s="46"/>
      <c r="C687" s="47"/>
      <c r="D687" s="121"/>
      <c r="E687" s="86"/>
      <c r="F687" s="121"/>
      <c r="G687" s="122"/>
    </row>
    <row r="688" spans="2:7" x14ac:dyDescent="0.15">
      <c r="B688" s="46"/>
      <c r="C688" s="47"/>
      <c r="D688" s="121"/>
      <c r="E688" s="86"/>
      <c r="F688" s="121"/>
      <c r="G688" s="122"/>
    </row>
    <row r="689" spans="2:7" x14ac:dyDescent="0.15">
      <c r="B689" s="46"/>
      <c r="C689" s="47"/>
      <c r="D689" s="121"/>
      <c r="E689" s="86"/>
      <c r="F689" s="121"/>
      <c r="G689" s="122"/>
    </row>
    <row r="690" spans="2:7" x14ac:dyDescent="0.15">
      <c r="B690" s="46"/>
      <c r="C690" s="47"/>
      <c r="D690" s="121"/>
      <c r="E690" s="86"/>
      <c r="F690" s="121"/>
      <c r="G690" s="122"/>
    </row>
    <row r="691" spans="2:7" x14ac:dyDescent="0.15">
      <c r="B691" s="46"/>
      <c r="C691" s="47"/>
      <c r="D691" s="121"/>
      <c r="E691" s="86"/>
      <c r="F691" s="121"/>
      <c r="G691" s="122"/>
    </row>
    <row r="692" spans="2:7" x14ac:dyDescent="0.15">
      <c r="B692" s="46"/>
      <c r="C692" s="47"/>
      <c r="D692" s="121"/>
      <c r="E692" s="86"/>
      <c r="F692" s="121"/>
      <c r="G692" s="122"/>
    </row>
    <row r="693" spans="2:7" x14ac:dyDescent="0.15">
      <c r="B693" s="46"/>
      <c r="C693" s="47"/>
      <c r="D693" s="121"/>
      <c r="E693" s="86"/>
      <c r="F693" s="121"/>
      <c r="G693" s="122"/>
    </row>
    <row r="694" spans="2:7" x14ac:dyDescent="0.15">
      <c r="B694" s="46"/>
      <c r="C694" s="47"/>
      <c r="D694" s="121"/>
      <c r="E694" s="86"/>
      <c r="F694" s="121"/>
      <c r="G694" s="122"/>
    </row>
    <row r="695" spans="2:7" x14ac:dyDescent="0.15">
      <c r="B695" s="46"/>
      <c r="C695" s="47"/>
      <c r="D695" s="121"/>
      <c r="E695" s="86"/>
      <c r="F695" s="121"/>
      <c r="G695" s="122"/>
    </row>
    <row r="696" spans="2:7" x14ac:dyDescent="0.15">
      <c r="B696" s="46"/>
      <c r="C696" s="47"/>
      <c r="D696" s="121"/>
      <c r="E696" s="86"/>
      <c r="F696" s="121"/>
      <c r="G696" s="122"/>
    </row>
    <row r="697" spans="2:7" x14ac:dyDescent="0.15">
      <c r="B697" s="46"/>
      <c r="C697" s="47"/>
      <c r="D697" s="121"/>
      <c r="E697" s="86"/>
      <c r="F697" s="121"/>
      <c r="G697" s="122"/>
    </row>
    <row r="698" spans="2:7" x14ac:dyDescent="0.15">
      <c r="B698" s="46"/>
      <c r="C698" s="47"/>
      <c r="D698" s="121"/>
      <c r="E698" s="86"/>
      <c r="F698" s="121"/>
      <c r="G698" s="122"/>
    </row>
    <row r="699" spans="2:7" x14ac:dyDescent="0.15">
      <c r="B699" s="46"/>
      <c r="C699" s="47"/>
      <c r="D699" s="121"/>
      <c r="E699" s="86"/>
      <c r="F699" s="121"/>
      <c r="G699" s="122"/>
    </row>
    <row r="700" spans="2:7" x14ac:dyDescent="0.15">
      <c r="B700" s="46"/>
      <c r="C700" s="47"/>
      <c r="D700" s="121"/>
      <c r="E700" s="86"/>
      <c r="F700" s="121"/>
      <c r="G700" s="122"/>
    </row>
    <row r="701" spans="2:7" x14ac:dyDescent="0.15">
      <c r="B701" s="46"/>
      <c r="C701" s="47"/>
      <c r="D701" s="121"/>
      <c r="E701" s="86"/>
      <c r="F701" s="121"/>
      <c r="G701" s="122"/>
    </row>
    <row r="702" spans="2:7" x14ac:dyDescent="0.15">
      <c r="B702" s="46"/>
      <c r="C702" s="47"/>
      <c r="D702" s="121"/>
      <c r="E702" s="86"/>
      <c r="F702" s="121"/>
      <c r="G702" s="122"/>
    </row>
    <row r="703" spans="2:7" x14ac:dyDescent="0.15">
      <c r="B703" s="46"/>
      <c r="C703" s="47"/>
      <c r="D703" s="121"/>
      <c r="E703" s="86"/>
      <c r="F703" s="121"/>
      <c r="G703" s="122"/>
    </row>
    <row r="704" spans="2:7" x14ac:dyDescent="0.15">
      <c r="B704" s="46"/>
      <c r="C704" s="47"/>
      <c r="D704" s="121"/>
      <c r="E704" s="86"/>
      <c r="F704" s="121"/>
      <c r="G704" s="122"/>
    </row>
    <row r="705" spans="2:7" x14ac:dyDescent="0.15">
      <c r="B705" s="46"/>
      <c r="C705" s="47"/>
      <c r="D705" s="121"/>
      <c r="E705" s="86"/>
      <c r="F705" s="121"/>
      <c r="G705" s="122"/>
    </row>
    <row r="706" spans="2:7" x14ac:dyDescent="0.15">
      <c r="B706" s="46"/>
      <c r="C706" s="47"/>
      <c r="D706" s="121"/>
      <c r="E706" s="86"/>
      <c r="F706" s="121"/>
      <c r="G706" s="122"/>
    </row>
    <row r="707" spans="2:7" x14ac:dyDescent="0.15">
      <c r="B707" s="46"/>
      <c r="C707" s="47"/>
      <c r="D707" s="121"/>
      <c r="E707" s="86"/>
      <c r="F707" s="121"/>
      <c r="G707" s="122"/>
    </row>
    <row r="708" spans="2:7" x14ac:dyDescent="0.15">
      <c r="B708" s="46"/>
      <c r="C708" s="47"/>
      <c r="D708" s="121"/>
      <c r="E708" s="86"/>
      <c r="F708" s="121"/>
      <c r="G708" s="122"/>
    </row>
    <row r="709" spans="2:7" x14ac:dyDescent="0.15">
      <c r="B709" s="46"/>
      <c r="C709" s="47"/>
      <c r="D709" s="121"/>
      <c r="E709" s="86"/>
      <c r="F709" s="121"/>
      <c r="G709" s="122"/>
    </row>
    <row r="710" spans="2:7" x14ac:dyDescent="0.15">
      <c r="B710" s="46"/>
      <c r="C710" s="47"/>
      <c r="D710" s="121"/>
      <c r="E710" s="86"/>
      <c r="F710" s="121"/>
      <c r="G710" s="122"/>
    </row>
    <row r="711" spans="2:7" x14ac:dyDescent="0.15">
      <c r="B711" s="46"/>
      <c r="C711" s="47"/>
      <c r="D711" s="121"/>
      <c r="E711" s="86"/>
      <c r="F711" s="121"/>
      <c r="G711" s="122"/>
    </row>
    <row r="712" spans="2:7" x14ac:dyDescent="0.15">
      <c r="B712" s="46"/>
      <c r="C712" s="47"/>
      <c r="D712" s="121"/>
      <c r="E712" s="86"/>
      <c r="F712" s="121"/>
      <c r="G712" s="122"/>
    </row>
    <row r="713" spans="2:7" x14ac:dyDescent="0.15">
      <c r="B713" s="46"/>
      <c r="C713" s="47"/>
      <c r="D713" s="121"/>
      <c r="E713" s="86"/>
      <c r="F713" s="121"/>
      <c r="G713" s="122"/>
    </row>
    <row r="714" spans="2:7" x14ac:dyDescent="0.15">
      <c r="B714" s="46"/>
      <c r="C714" s="47"/>
      <c r="D714" s="121"/>
      <c r="E714" s="86"/>
      <c r="F714" s="121"/>
      <c r="G714" s="122"/>
    </row>
    <row r="715" spans="2:7" x14ac:dyDescent="0.15">
      <c r="B715" s="46"/>
      <c r="C715" s="47"/>
      <c r="D715" s="121"/>
      <c r="E715" s="86"/>
      <c r="F715" s="121"/>
      <c r="G715" s="122"/>
    </row>
    <row r="716" spans="2:7" x14ac:dyDescent="0.15">
      <c r="B716" s="46"/>
      <c r="C716" s="47"/>
      <c r="D716" s="121"/>
      <c r="E716" s="86"/>
      <c r="F716" s="121"/>
      <c r="G716" s="122"/>
    </row>
    <row r="717" spans="2:7" x14ac:dyDescent="0.15">
      <c r="B717" s="46"/>
      <c r="C717" s="47"/>
      <c r="D717" s="121"/>
      <c r="E717" s="86"/>
      <c r="F717" s="121"/>
      <c r="G717" s="122"/>
    </row>
    <row r="718" spans="2:7" x14ac:dyDescent="0.15">
      <c r="B718" s="46"/>
      <c r="C718" s="47"/>
      <c r="D718" s="121"/>
      <c r="E718" s="86"/>
      <c r="F718" s="121"/>
      <c r="G718" s="122"/>
    </row>
    <row r="719" spans="2:7" x14ac:dyDescent="0.15">
      <c r="B719" s="46"/>
      <c r="C719" s="47"/>
      <c r="D719" s="121"/>
      <c r="E719" s="86"/>
      <c r="F719" s="121"/>
      <c r="G719" s="122"/>
    </row>
    <row r="720" spans="2:7" x14ac:dyDescent="0.15">
      <c r="B720" s="46"/>
      <c r="C720" s="47"/>
      <c r="D720" s="121"/>
      <c r="E720" s="86"/>
      <c r="F720" s="121"/>
      <c r="G720" s="122"/>
    </row>
    <row r="721" spans="2:7" x14ac:dyDescent="0.15">
      <c r="B721" s="46"/>
      <c r="C721" s="47"/>
      <c r="D721" s="121"/>
      <c r="E721" s="86"/>
      <c r="F721" s="121"/>
      <c r="G721" s="122"/>
    </row>
    <row r="722" spans="2:7" x14ac:dyDescent="0.15">
      <c r="B722" s="46"/>
      <c r="C722" s="47"/>
      <c r="D722" s="121"/>
      <c r="E722" s="86"/>
      <c r="F722" s="121"/>
      <c r="G722" s="122"/>
    </row>
    <row r="723" spans="2:7" x14ac:dyDescent="0.15">
      <c r="B723" s="46"/>
      <c r="C723" s="47"/>
      <c r="D723" s="121"/>
      <c r="E723" s="86"/>
      <c r="F723" s="121"/>
      <c r="G723" s="122"/>
    </row>
    <row r="724" spans="2:7" x14ac:dyDescent="0.15">
      <c r="B724" s="46"/>
      <c r="C724" s="47"/>
      <c r="D724" s="121"/>
      <c r="E724" s="86"/>
      <c r="F724" s="121"/>
      <c r="G724" s="122"/>
    </row>
    <row r="725" spans="2:7" x14ac:dyDescent="0.15">
      <c r="B725" s="46"/>
      <c r="C725" s="47"/>
      <c r="D725" s="121"/>
      <c r="E725" s="86"/>
      <c r="F725" s="121"/>
      <c r="G725" s="122"/>
    </row>
    <row r="726" spans="2:7" x14ac:dyDescent="0.15">
      <c r="B726" s="46"/>
      <c r="C726" s="47"/>
      <c r="D726" s="121"/>
      <c r="E726" s="86"/>
      <c r="F726" s="121"/>
      <c r="G726" s="122"/>
    </row>
    <row r="727" spans="2:7" x14ac:dyDescent="0.15">
      <c r="B727" s="46"/>
      <c r="C727" s="47"/>
      <c r="D727" s="121"/>
      <c r="E727" s="86"/>
      <c r="F727" s="121"/>
      <c r="G727" s="122"/>
    </row>
    <row r="728" spans="2:7" x14ac:dyDescent="0.15">
      <c r="B728" s="46"/>
      <c r="C728" s="47"/>
      <c r="D728" s="121"/>
      <c r="E728" s="86"/>
      <c r="F728" s="121"/>
      <c r="G728" s="122"/>
    </row>
    <row r="729" spans="2:7" x14ac:dyDescent="0.15">
      <c r="B729" s="46"/>
      <c r="C729" s="47"/>
      <c r="D729" s="121"/>
      <c r="E729" s="86"/>
      <c r="F729" s="121"/>
      <c r="G729" s="122"/>
    </row>
    <row r="730" spans="2:7" x14ac:dyDescent="0.15">
      <c r="B730" s="46"/>
      <c r="C730" s="47"/>
      <c r="D730" s="121"/>
      <c r="E730" s="86"/>
      <c r="F730" s="121"/>
      <c r="G730" s="122"/>
    </row>
    <row r="731" spans="2:7" x14ac:dyDescent="0.15">
      <c r="B731" s="46"/>
      <c r="C731" s="47"/>
      <c r="D731" s="121"/>
      <c r="E731" s="86"/>
      <c r="F731" s="121"/>
      <c r="G731" s="122"/>
    </row>
    <row r="732" spans="2:7" x14ac:dyDescent="0.15">
      <c r="B732" s="46"/>
      <c r="C732" s="47"/>
      <c r="D732" s="121"/>
      <c r="E732" s="86"/>
      <c r="F732" s="121"/>
      <c r="G732" s="122"/>
    </row>
    <row r="733" spans="2:7" x14ac:dyDescent="0.15">
      <c r="B733" s="46"/>
      <c r="C733" s="47"/>
      <c r="D733" s="121"/>
      <c r="E733" s="86"/>
      <c r="F733" s="121"/>
      <c r="G733" s="122"/>
    </row>
    <row r="734" spans="2:7" x14ac:dyDescent="0.15">
      <c r="B734" s="46"/>
      <c r="C734" s="47"/>
      <c r="D734" s="121"/>
      <c r="E734" s="86"/>
      <c r="F734" s="121"/>
      <c r="G734" s="122"/>
    </row>
    <row r="735" spans="2:7" x14ac:dyDescent="0.15">
      <c r="B735" s="46"/>
      <c r="C735" s="47"/>
      <c r="D735" s="121"/>
      <c r="E735" s="86"/>
      <c r="F735" s="121"/>
      <c r="G735" s="122"/>
    </row>
    <row r="736" spans="2:7" x14ac:dyDescent="0.15">
      <c r="B736" s="46"/>
      <c r="C736" s="47"/>
      <c r="D736" s="121"/>
      <c r="E736" s="86"/>
      <c r="F736" s="121"/>
      <c r="G736" s="122"/>
    </row>
    <row r="737" spans="2:7" x14ac:dyDescent="0.15">
      <c r="B737" s="46"/>
      <c r="C737" s="47"/>
      <c r="D737" s="121"/>
      <c r="E737" s="86"/>
      <c r="F737" s="121"/>
      <c r="G737" s="122"/>
    </row>
    <row r="738" spans="2:7" x14ac:dyDescent="0.15">
      <c r="B738" s="46"/>
      <c r="C738" s="47"/>
      <c r="D738" s="121"/>
      <c r="E738" s="86"/>
      <c r="F738" s="121"/>
      <c r="G738" s="122"/>
    </row>
    <row r="739" spans="2:7" x14ac:dyDescent="0.15">
      <c r="B739" s="46"/>
      <c r="C739" s="47"/>
      <c r="D739" s="121"/>
      <c r="E739" s="86"/>
      <c r="F739" s="121"/>
      <c r="G739" s="122"/>
    </row>
    <row r="740" spans="2:7" x14ac:dyDescent="0.15">
      <c r="B740" s="46"/>
      <c r="C740" s="47"/>
      <c r="D740" s="121"/>
      <c r="E740" s="86"/>
      <c r="F740" s="121"/>
      <c r="G740" s="122"/>
    </row>
    <row r="741" spans="2:7" x14ac:dyDescent="0.15">
      <c r="B741" s="46"/>
      <c r="C741" s="47"/>
      <c r="D741" s="121"/>
      <c r="E741" s="86"/>
      <c r="F741" s="121"/>
      <c r="G741" s="122"/>
    </row>
    <row r="742" spans="2:7" x14ac:dyDescent="0.15">
      <c r="B742" s="46"/>
      <c r="C742" s="47"/>
      <c r="D742" s="121"/>
      <c r="E742" s="86"/>
      <c r="F742" s="121"/>
      <c r="G742" s="122"/>
    </row>
    <row r="743" spans="2:7" x14ac:dyDescent="0.15">
      <c r="B743" s="46"/>
      <c r="C743" s="47"/>
      <c r="D743" s="121"/>
      <c r="E743" s="86"/>
      <c r="F743" s="121"/>
      <c r="G743" s="122"/>
    </row>
    <row r="744" spans="2:7" x14ac:dyDescent="0.15">
      <c r="B744" s="46"/>
      <c r="C744" s="47"/>
      <c r="D744" s="121"/>
      <c r="E744" s="86"/>
      <c r="F744" s="121"/>
      <c r="G744" s="122"/>
    </row>
    <row r="745" spans="2:7" x14ac:dyDescent="0.15">
      <c r="B745" s="46"/>
      <c r="C745" s="47"/>
      <c r="D745" s="121"/>
      <c r="E745" s="86"/>
      <c r="F745" s="121"/>
      <c r="G745" s="122"/>
    </row>
    <row r="746" spans="2:7" x14ac:dyDescent="0.15">
      <c r="B746" s="46"/>
      <c r="C746" s="47"/>
      <c r="D746" s="121"/>
      <c r="E746" s="86"/>
      <c r="F746" s="121"/>
      <c r="G746" s="122"/>
    </row>
    <row r="747" spans="2:7" x14ac:dyDescent="0.15">
      <c r="B747" s="46"/>
      <c r="C747" s="47"/>
      <c r="D747" s="121"/>
      <c r="E747" s="86"/>
      <c r="F747" s="121"/>
      <c r="G747" s="122"/>
    </row>
    <row r="748" spans="2:7" x14ac:dyDescent="0.15">
      <c r="B748" s="46"/>
      <c r="C748" s="47"/>
      <c r="D748" s="121"/>
      <c r="E748" s="86"/>
      <c r="F748" s="121"/>
      <c r="G748" s="122"/>
    </row>
    <row r="749" spans="2:7" x14ac:dyDescent="0.15">
      <c r="B749" s="46"/>
      <c r="C749" s="47"/>
      <c r="D749" s="121"/>
      <c r="E749" s="86"/>
      <c r="F749" s="121"/>
      <c r="G749" s="122"/>
    </row>
    <row r="750" spans="2:7" x14ac:dyDescent="0.15">
      <c r="B750" s="46"/>
      <c r="C750" s="47"/>
      <c r="D750" s="121"/>
      <c r="E750" s="86"/>
      <c r="F750" s="121"/>
      <c r="G750" s="122"/>
    </row>
    <row r="751" spans="2:7" x14ac:dyDescent="0.15">
      <c r="B751" s="46"/>
      <c r="C751" s="47"/>
      <c r="D751" s="121"/>
      <c r="E751" s="86"/>
      <c r="F751" s="121"/>
      <c r="G751" s="122"/>
    </row>
    <row r="752" spans="2:7" x14ac:dyDescent="0.15">
      <c r="B752" s="46"/>
      <c r="C752" s="47"/>
      <c r="D752" s="121"/>
      <c r="E752" s="86"/>
      <c r="F752" s="121"/>
      <c r="G752" s="122"/>
    </row>
    <row r="753" spans="2:7" x14ac:dyDescent="0.15">
      <c r="B753" s="46"/>
      <c r="C753" s="47"/>
      <c r="D753" s="121"/>
      <c r="E753" s="86"/>
      <c r="F753" s="121"/>
      <c r="G753" s="122"/>
    </row>
    <row r="754" spans="2:7" x14ac:dyDescent="0.15">
      <c r="B754" s="46"/>
      <c r="C754" s="47"/>
      <c r="D754" s="121"/>
      <c r="E754" s="86"/>
      <c r="F754" s="121"/>
      <c r="G754" s="122"/>
    </row>
    <row r="755" spans="2:7" x14ac:dyDescent="0.15">
      <c r="B755" s="46"/>
      <c r="C755" s="47"/>
      <c r="D755" s="121"/>
      <c r="E755" s="86"/>
      <c r="F755" s="121"/>
      <c r="G755" s="122"/>
    </row>
    <row r="756" spans="2:7" x14ac:dyDescent="0.15">
      <c r="B756" s="46"/>
      <c r="C756" s="47"/>
      <c r="D756" s="121"/>
      <c r="E756" s="86"/>
      <c r="F756" s="121"/>
      <c r="G756" s="122"/>
    </row>
    <row r="757" spans="2:7" x14ac:dyDescent="0.15">
      <c r="B757" s="46"/>
      <c r="C757" s="47"/>
      <c r="D757" s="121"/>
      <c r="E757" s="86"/>
      <c r="F757" s="121"/>
      <c r="G757" s="122"/>
    </row>
    <row r="758" spans="2:7" x14ac:dyDescent="0.15">
      <c r="B758" s="46"/>
      <c r="C758" s="47"/>
      <c r="D758" s="121"/>
      <c r="E758" s="86"/>
      <c r="F758" s="121"/>
      <c r="G758" s="122"/>
    </row>
    <row r="759" spans="2:7" x14ac:dyDescent="0.15">
      <c r="B759" s="46"/>
      <c r="C759" s="47"/>
      <c r="D759" s="121"/>
      <c r="E759" s="86"/>
      <c r="F759" s="121"/>
      <c r="G759" s="122"/>
    </row>
    <row r="760" spans="2:7" x14ac:dyDescent="0.15">
      <c r="B760" s="46"/>
      <c r="C760" s="47"/>
      <c r="D760" s="121"/>
      <c r="E760" s="86"/>
      <c r="F760" s="121"/>
      <c r="G760" s="122"/>
    </row>
    <row r="761" spans="2:7" x14ac:dyDescent="0.15">
      <c r="B761" s="46"/>
      <c r="C761" s="47"/>
      <c r="D761" s="121"/>
      <c r="E761" s="86"/>
      <c r="F761" s="121"/>
      <c r="G761" s="122"/>
    </row>
    <row r="762" spans="2:7" x14ac:dyDescent="0.15">
      <c r="B762" s="46"/>
      <c r="C762" s="47"/>
      <c r="D762" s="121"/>
      <c r="E762" s="86"/>
      <c r="F762" s="121"/>
      <c r="G762" s="122"/>
    </row>
    <row r="763" spans="2:7" x14ac:dyDescent="0.15">
      <c r="B763" s="46"/>
      <c r="C763" s="47"/>
      <c r="D763" s="121"/>
      <c r="E763" s="86"/>
      <c r="F763" s="121"/>
      <c r="G763" s="122"/>
    </row>
    <row r="764" spans="2:7" x14ac:dyDescent="0.15">
      <c r="B764" s="46"/>
      <c r="C764" s="47"/>
      <c r="D764" s="121"/>
      <c r="E764" s="86"/>
      <c r="F764" s="121"/>
      <c r="G764" s="122"/>
    </row>
    <row r="765" spans="2:7" x14ac:dyDescent="0.15">
      <c r="B765" s="46"/>
      <c r="C765" s="47"/>
      <c r="D765" s="121"/>
      <c r="E765" s="86"/>
      <c r="F765" s="121"/>
      <c r="G765" s="122"/>
    </row>
    <row r="766" spans="2:7" x14ac:dyDescent="0.15">
      <c r="B766" s="46"/>
      <c r="C766" s="47"/>
      <c r="D766" s="121"/>
      <c r="E766" s="86"/>
      <c r="F766" s="121"/>
      <c r="G766" s="122"/>
    </row>
    <row r="767" spans="2:7" x14ac:dyDescent="0.15">
      <c r="B767" s="46"/>
      <c r="C767" s="47"/>
      <c r="D767" s="121"/>
      <c r="E767" s="86"/>
      <c r="F767" s="121"/>
      <c r="G767" s="122"/>
    </row>
    <row r="768" spans="2:7" x14ac:dyDescent="0.15">
      <c r="B768" s="46"/>
      <c r="C768" s="47"/>
      <c r="D768" s="121"/>
      <c r="E768" s="86"/>
      <c r="F768" s="121"/>
      <c r="G768" s="122"/>
    </row>
    <row r="769" spans="2:7" x14ac:dyDescent="0.15">
      <c r="B769" s="46"/>
      <c r="C769" s="47"/>
      <c r="D769" s="121"/>
      <c r="E769" s="86"/>
      <c r="F769" s="121"/>
      <c r="G769" s="122"/>
    </row>
    <row r="770" spans="2:7" x14ac:dyDescent="0.15">
      <c r="B770" s="46"/>
      <c r="C770" s="47"/>
      <c r="D770" s="121"/>
      <c r="E770" s="86"/>
      <c r="F770" s="121"/>
      <c r="G770" s="122"/>
    </row>
    <row r="771" spans="2:7" x14ac:dyDescent="0.15">
      <c r="B771" s="46"/>
      <c r="C771" s="47"/>
      <c r="D771" s="121"/>
      <c r="E771" s="86"/>
      <c r="F771" s="121"/>
      <c r="G771" s="122"/>
    </row>
    <row r="772" spans="2:7" x14ac:dyDescent="0.15">
      <c r="B772" s="46"/>
      <c r="C772" s="47"/>
      <c r="D772" s="121"/>
      <c r="E772" s="86"/>
      <c r="F772" s="121"/>
      <c r="G772" s="122"/>
    </row>
    <row r="773" spans="2:7" x14ac:dyDescent="0.15">
      <c r="B773" s="46"/>
      <c r="C773" s="47"/>
      <c r="D773" s="121"/>
      <c r="E773" s="86"/>
      <c r="F773" s="121"/>
      <c r="G773" s="122"/>
    </row>
    <row r="774" spans="2:7" x14ac:dyDescent="0.15">
      <c r="B774" s="46"/>
      <c r="C774" s="47"/>
      <c r="D774" s="121"/>
      <c r="E774" s="86"/>
      <c r="F774" s="121"/>
      <c r="G774" s="122"/>
    </row>
    <row r="775" spans="2:7" x14ac:dyDescent="0.15">
      <c r="B775" s="46"/>
      <c r="C775" s="47"/>
      <c r="D775" s="121"/>
      <c r="E775" s="86"/>
      <c r="F775" s="121"/>
      <c r="G775" s="122"/>
    </row>
    <row r="776" spans="2:7" x14ac:dyDescent="0.15">
      <c r="B776" s="46"/>
      <c r="C776" s="47"/>
      <c r="D776" s="121"/>
      <c r="E776" s="86"/>
      <c r="F776" s="121"/>
      <c r="G776" s="122"/>
    </row>
    <row r="777" spans="2:7" x14ac:dyDescent="0.15">
      <c r="B777" s="46"/>
      <c r="C777" s="47"/>
      <c r="D777" s="121"/>
      <c r="E777" s="86"/>
      <c r="F777" s="121"/>
      <c r="G777" s="122"/>
    </row>
    <row r="778" spans="2:7" x14ac:dyDescent="0.15">
      <c r="B778" s="46"/>
      <c r="C778" s="47"/>
      <c r="D778" s="121"/>
      <c r="E778" s="86"/>
      <c r="F778" s="121"/>
      <c r="G778" s="122"/>
    </row>
    <row r="779" spans="2:7" x14ac:dyDescent="0.15">
      <c r="B779" s="46"/>
      <c r="C779" s="47"/>
      <c r="D779" s="121"/>
      <c r="E779" s="86"/>
      <c r="F779" s="121"/>
      <c r="G779" s="122"/>
    </row>
    <row r="780" spans="2:7" x14ac:dyDescent="0.15">
      <c r="B780" s="46"/>
      <c r="C780" s="47"/>
      <c r="D780" s="121"/>
      <c r="E780" s="86"/>
      <c r="F780" s="121"/>
      <c r="G780" s="122"/>
    </row>
    <row r="781" spans="2:7" x14ac:dyDescent="0.15">
      <c r="B781" s="46"/>
      <c r="C781" s="47"/>
      <c r="D781" s="121"/>
      <c r="E781" s="86"/>
      <c r="F781" s="121"/>
      <c r="G781" s="122"/>
    </row>
    <row r="782" spans="2:7" x14ac:dyDescent="0.15">
      <c r="B782" s="46"/>
      <c r="C782" s="47"/>
      <c r="D782" s="121"/>
      <c r="E782" s="86"/>
      <c r="F782" s="121"/>
      <c r="G782" s="122"/>
    </row>
    <row r="783" spans="2:7" x14ac:dyDescent="0.15">
      <c r="B783" s="46"/>
      <c r="C783" s="47"/>
      <c r="D783" s="121"/>
      <c r="E783" s="86"/>
      <c r="F783" s="121"/>
      <c r="G783" s="122"/>
    </row>
    <row r="784" spans="2:7" x14ac:dyDescent="0.15">
      <c r="B784" s="46"/>
      <c r="C784" s="47"/>
      <c r="D784" s="121"/>
      <c r="E784" s="86"/>
      <c r="F784" s="121"/>
      <c r="G784" s="122"/>
    </row>
    <row r="785" spans="2:7" x14ac:dyDescent="0.15">
      <c r="B785" s="46"/>
      <c r="C785" s="47"/>
      <c r="D785" s="121"/>
      <c r="E785" s="86"/>
      <c r="F785" s="121"/>
      <c r="G785" s="122"/>
    </row>
    <row r="786" spans="2:7" x14ac:dyDescent="0.15">
      <c r="B786" s="46"/>
      <c r="C786" s="47"/>
      <c r="D786" s="121"/>
      <c r="E786" s="86"/>
      <c r="F786" s="121"/>
      <c r="G786" s="122"/>
    </row>
    <row r="787" spans="2:7" x14ac:dyDescent="0.15">
      <c r="B787" s="46"/>
      <c r="C787" s="47"/>
      <c r="D787" s="121"/>
      <c r="E787" s="86"/>
      <c r="F787" s="121"/>
      <c r="G787" s="122"/>
    </row>
    <row r="788" spans="2:7" x14ac:dyDescent="0.15">
      <c r="B788" s="46"/>
      <c r="C788" s="47"/>
      <c r="D788" s="121"/>
      <c r="E788" s="86"/>
      <c r="F788" s="121"/>
      <c r="G788" s="122"/>
    </row>
    <row r="789" spans="2:7" x14ac:dyDescent="0.15">
      <c r="B789" s="46"/>
      <c r="C789" s="47"/>
      <c r="D789" s="121"/>
      <c r="E789" s="86"/>
      <c r="F789" s="121"/>
      <c r="G789" s="122"/>
    </row>
    <row r="790" spans="2:7" x14ac:dyDescent="0.15">
      <c r="B790" s="46"/>
      <c r="C790" s="47"/>
      <c r="D790" s="121"/>
      <c r="E790" s="86"/>
      <c r="F790" s="121"/>
      <c r="G790" s="122"/>
    </row>
    <row r="791" spans="2:7" x14ac:dyDescent="0.15">
      <c r="B791" s="46"/>
      <c r="C791" s="47"/>
      <c r="D791" s="121"/>
      <c r="E791" s="86"/>
      <c r="F791" s="121"/>
      <c r="G791" s="122"/>
    </row>
    <row r="792" spans="2:7" x14ac:dyDescent="0.15">
      <c r="B792" s="46"/>
      <c r="C792" s="47"/>
      <c r="D792" s="121"/>
      <c r="E792" s="86"/>
      <c r="F792" s="121"/>
      <c r="G792" s="122"/>
    </row>
    <row r="793" spans="2:7" x14ac:dyDescent="0.15">
      <c r="B793" s="46"/>
      <c r="C793" s="47"/>
      <c r="D793" s="121"/>
      <c r="E793" s="86"/>
      <c r="F793" s="121"/>
      <c r="G793" s="122"/>
    </row>
    <row r="794" spans="2:7" x14ac:dyDescent="0.15">
      <c r="B794" s="46"/>
      <c r="C794" s="47"/>
      <c r="D794" s="121"/>
      <c r="E794" s="86"/>
      <c r="F794" s="121"/>
      <c r="G794" s="122"/>
    </row>
    <row r="795" spans="2:7" x14ac:dyDescent="0.15">
      <c r="B795" s="46"/>
      <c r="C795" s="47"/>
      <c r="D795" s="121"/>
      <c r="E795" s="86"/>
      <c r="F795" s="121"/>
      <c r="G795" s="122"/>
    </row>
    <row r="796" spans="2:7" x14ac:dyDescent="0.15">
      <c r="B796" s="46"/>
      <c r="C796" s="47"/>
      <c r="D796" s="121"/>
      <c r="E796" s="86"/>
      <c r="F796" s="121"/>
      <c r="G796" s="122"/>
    </row>
    <row r="797" spans="2:7" x14ac:dyDescent="0.15">
      <c r="B797" s="46"/>
      <c r="C797" s="47"/>
      <c r="D797" s="121"/>
      <c r="E797" s="86"/>
      <c r="F797" s="121"/>
      <c r="G797" s="122"/>
    </row>
    <row r="798" spans="2:7" x14ac:dyDescent="0.15">
      <c r="B798" s="46"/>
      <c r="C798" s="47"/>
      <c r="D798" s="121"/>
      <c r="E798" s="86"/>
      <c r="F798" s="121"/>
      <c r="G798" s="122"/>
    </row>
    <row r="799" spans="2:7" x14ac:dyDescent="0.15">
      <c r="B799" s="46"/>
      <c r="C799" s="47"/>
      <c r="D799" s="121"/>
      <c r="E799" s="86"/>
      <c r="F799" s="121"/>
      <c r="G799" s="122"/>
    </row>
    <row r="800" spans="2:7" x14ac:dyDescent="0.15">
      <c r="B800" s="46"/>
      <c r="C800" s="47"/>
      <c r="D800" s="121"/>
      <c r="E800" s="86"/>
      <c r="F800" s="121"/>
      <c r="G800" s="122"/>
    </row>
    <row r="801" spans="2:7" x14ac:dyDescent="0.15">
      <c r="B801" s="46"/>
      <c r="C801" s="47"/>
      <c r="D801" s="121"/>
      <c r="E801" s="86"/>
      <c r="F801" s="121"/>
      <c r="G801" s="122"/>
    </row>
    <row r="802" spans="2:7" x14ac:dyDescent="0.15">
      <c r="B802" s="46"/>
      <c r="C802" s="47"/>
      <c r="D802" s="121"/>
      <c r="E802" s="86"/>
      <c r="F802" s="121"/>
      <c r="G802" s="122"/>
    </row>
    <row r="803" spans="2:7" x14ac:dyDescent="0.15">
      <c r="B803" s="46"/>
      <c r="C803" s="47"/>
      <c r="D803" s="121"/>
      <c r="E803" s="86"/>
      <c r="F803" s="121"/>
      <c r="G803" s="122"/>
    </row>
    <row r="804" spans="2:7" x14ac:dyDescent="0.15">
      <c r="B804" s="46"/>
      <c r="C804" s="47"/>
      <c r="D804" s="121"/>
      <c r="E804" s="86"/>
      <c r="F804" s="121"/>
      <c r="G804" s="122"/>
    </row>
    <row r="805" spans="2:7" x14ac:dyDescent="0.15">
      <c r="B805" s="46"/>
      <c r="C805" s="47"/>
      <c r="D805" s="121"/>
      <c r="E805" s="86"/>
      <c r="F805" s="121"/>
      <c r="G805" s="122"/>
    </row>
    <row r="806" spans="2:7" x14ac:dyDescent="0.15">
      <c r="B806" s="46"/>
      <c r="C806" s="47"/>
      <c r="D806" s="121"/>
      <c r="E806" s="86"/>
      <c r="F806" s="121"/>
      <c r="G806" s="122"/>
    </row>
    <row r="807" spans="2:7" x14ac:dyDescent="0.15">
      <c r="B807" s="46"/>
      <c r="C807" s="47"/>
      <c r="D807" s="121"/>
      <c r="E807" s="86"/>
      <c r="F807" s="121"/>
      <c r="G807" s="122"/>
    </row>
    <row r="808" spans="2:7" x14ac:dyDescent="0.15">
      <c r="B808" s="46"/>
      <c r="C808" s="47"/>
      <c r="D808" s="121"/>
      <c r="E808" s="86"/>
      <c r="F808" s="121"/>
      <c r="G808" s="122"/>
    </row>
    <row r="809" spans="2:7" x14ac:dyDescent="0.15">
      <c r="B809" s="46"/>
      <c r="C809" s="47"/>
      <c r="D809" s="121"/>
      <c r="E809" s="86"/>
      <c r="F809" s="121"/>
      <c r="G809" s="122"/>
    </row>
    <row r="810" spans="2:7" x14ac:dyDescent="0.15">
      <c r="B810" s="46"/>
      <c r="C810" s="47"/>
      <c r="D810" s="121"/>
      <c r="E810" s="86"/>
      <c r="F810" s="121"/>
      <c r="G810" s="122"/>
    </row>
    <row r="811" spans="2:7" x14ac:dyDescent="0.15">
      <c r="B811" s="46"/>
      <c r="C811" s="47"/>
      <c r="D811" s="121"/>
      <c r="E811" s="86"/>
      <c r="F811" s="121"/>
      <c r="G811" s="122"/>
    </row>
    <row r="812" spans="2:7" x14ac:dyDescent="0.15">
      <c r="B812" s="46"/>
      <c r="C812" s="47"/>
      <c r="D812" s="121"/>
      <c r="E812" s="86"/>
      <c r="F812" s="121"/>
      <c r="G812" s="122"/>
    </row>
    <row r="813" spans="2:7" x14ac:dyDescent="0.15">
      <c r="B813" s="46"/>
      <c r="C813" s="47"/>
      <c r="D813" s="121"/>
      <c r="E813" s="86"/>
      <c r="F813" s="121"/>
      <c r="G813" s="122"/>
    </row>
    <row r="814" spans="2:7" x14ac:dyDescent="0.15">
      <c r="B814" s="46"/>
      <c r="C814" s="47"/>
      <c r="D814" s="121"/>
      <c r="E814" s="86"/>
      <c r="F814" s="121"/>
      <c r="G814" s="122"/>
    </row>
    <row r="815" spans="2:7" x14ac:dyDescent="0.15">
      <c r="B815" s="46"/>
      <c r="C815" s="47"/>
      <c r="D815" s="121"/>
      <c r="E815" s="86"/>
      <c r="F815" s="121"/>
      <c r="G815" s="122"/>
    </row>
    <row r="816" spans="2:7" x14ac:dyDescent="0.15">
      <c r="B816" s="46"/>
      <c r="C816" s="47"/>
      <c r="D816" s="121"/>
      <c r="E816" s="86"/>
      <c r="F816" s="121"/>
      <c r="G816" s="122"/>
    </row>
    <row r="817" spans="2:7" x14ac:dyDescent="0.15">
      <c r="B817" s="46"/>
      <c r="C817" s="47"/>
      <c r="D817" s="121"/>
      <c r="E817" s="86"/>
      <c r="F817" s="121"/>
      <c r="G817" s="122"/>
    </row>
    <row r="818" spans="2:7" x14ac:dyDescent="0.15">
      <c r="B818" s="46"/>
      <c r="C818" s="47"/>
      <c r="D818" s="121"/>
      <c r="E818" s="86"/>
      <c r="F818" s="121"/>
      <c r="G818" s="122"/>
    </row>
    <row r="819" spans="2:7" x14ac:dyDescent="0.15">
      <c r="B819" s="46"/>
      <c r="C819" s="47"/>
      <c r="D819" s="121"/>
      <c r="E819" s="86"/>
      <c r="F819" s="121"/>
      <c r="G819" s="122"/>
    </row>
    <row r="820" spans="2:7" x14ac:dyDescent="0.15">
      <c r="B820" s="46"/>
      <c r="C820" s="47"/>
      <c r="D820" s="121"/>
      <c r="E820" s="86"/>
      <c r="F820" s="121"/>
      <c r="G820" s="122"/>
    </row>
    <row r="821" spans="2:7" x14ac:dyDescent="0.15">
      <c r="B821" s="46"/>
      <c r="C821" s="47"/>
      <c r="D821" s="121"/>
      <c r="E821" s="86"/>
      <c r="F821" s="121"/>
      <c r="G821" s="122"/>
    </row>
    <row r="822" spans="2:7" x14ac:dyDescent="0.15">
      <c r="B822" s="46"/>
      <c r="C822" s="47"/>
      <c r="D822" s="121"/>
      <c r="E822" s="86"/>
      <c r="F822" s="121"/>
      <c r="G822" s="122"/>
    </row>
    <row r="823" spans="2:7" x14ac:dyDescent="0.15">
      <c r="B823" s="46"/>
      <c r="C823" s="47"/>
      <c r="D823" s="121"/>
      <c r="E823" s="86"/>
      <c r="F823" s="121"/>
      <c r="G823" s="122"/>
    </row>
    <row r="824" spans="2:7" x14ac:dyDescent="0.15">
      <c r="B824" s="46"/>
      <c r="C824" s="47"/>
      <c r="D824" s="121"/>
      <c r="E824" s="86"/>
      <c r="F824" s="121"/>
      <c r="G824" s="122"/>
    </row>
    <row r="825" spans="2:7" x14ac:dyDescent="0.15">
      <c r="B825" s="46"/>
      <c r="C825" s="47"/>
      <c r="D825" s="121"/>
      <c r="E825" s="86"/>
      <c r="F825" s="121"/>
      <c r="G825" s="122"/>
    </row>
    <row r="826" spans="2:7" x14ac:dyDescent="0.15">
      <c r="B826" s="46"/>
      <c r="C826" s="47"/>
      <c r="D826" s="121"/>
      <c r="E826" s="86"/>
      <c r="F826" s="121"/>
      <c r="G826" s="122"/>
    </row>
    <row r="827" spans="2:7" x14ac:dyDescent="0.15">
      <c r="B827" s="46"/>
      <c r="C827" s="47"/>
      <c r="D827" s="121"/>
      <c r="E827" s="86"/>
      <c r="F827" s="121"/>
      <c r="G827" s="122"/>
    </row>
    <row r="828" spans="2:7" x14ac:dyDescent="0.15">
      <c r="B828" s="46"/>
      <c r="C828" s="47"/>
      <c r="D828" s="121"/>
      <c r="E828" s="86"/>
      <c r="F828" s="121"/>
      <c r="G828" s="122"/>
    </row>
    <row r="829" spans="2:7" x14ac:dyDescent="0.15">
      <c r="B829" s="46"/>
      <c r="C829" s="47"/>
      <c r="D829" s="121"/>
      <c r="E829" s="86"/>
      <c r="F829" s="121"/>
      <c r="G829" s="122"/>
    </row>
    <row r="830" spans="2:7" x14ac:dyDescent="0.15">
      <c r="B830" s="46"/>
      <c r="C830" s="47"/>
      <c r="D830" s="121"/>
      <c r="E830" s="86"/>
      <c r="F830" s="121"/>
      <c r="G830" s="122"/>
    </row>
    <row r="831" spans="2:7" x14ac:dyDescent="0.15">
      <c r="B831" s="46"/>
      <c r="C831" s="47"/>
      <c r="D831" s="121"/>
      <c r="E831" s="86"/>
      <c r="F831" s="121"/>
      <c r="G831" s="122"/>
    </row>
    <row r="832" spans="2:7" x14ac:dyDescent="0.15">
      <c r="B832" s="46"/>
      <c r="C832" s="47"/>
      <c r="D832" s="121"/>
      <c r="E832" s="86"/>
      <c r="F832" s="121"/>
      <c r="G832" s="122"/>
    </row>
    <row r="833" spans="2:7" x14ac:dyDescent="0.15">
      <c r="B833" s="46"/>
      <c r="C833" s="47"/>
      <c r="D833" s="121"/>
      <c r="E833" s="86"/>
      <c r="F833" s="121"/>
      <c r="G833" s="122"/>
    </row>
    <row r="834" spans="2:7" x14ac:dyDescent="0.15">
      <c r="B834" s="46"/>
      <c r="C834" s="47"/>
      <c r="D834" s="121"/>
      <c r="E834" s="86"/>
      <c r="F834" s="121"/>
      <c r="G834" s="122"/>
    </row>
    <row r="835" spans="2:7" x14ac:dyDescent="0.15">
      <c r="B835" s="46"/>
      <c r="C835" s="47"/>
      <c r="D835" s="121"/>
      <c r="E835" s="86"/>
      <c r="F835" s="121"/>
      <c r="G835" s="122"/>
    </row>
    <row r="836" spans="2:7" x14ac:dyDescent="0.15">
      <c r="B836" s="46"/>
      <c r="C836" s="47"/>
      <c r="D836" s="121"/>
      <c r="E836" s="86"/>
      <c r="F836" s="121"/>
      <c r="G836" s="122"/>
    </row>
    <row r="837" spans="2:7" x14ac:dyDescent="0.15">
      <c r="B837" s="46"/>
      <c r="C837" s="47"/>
      <c r="D837" s="121"/>
      <c r="E837" s="86"/>
      <c r="F837" s="121"/>
      <c r="G837" s="122"/>
    </row>
    <row r="838" spans="2:7" x14ac:dyDescent="0.15">
      <c r="B838" s="46"/>
      <c r="C838" s="47"/>
      <c r="D838" s="121"/>
      <c r="E838" s="86"/>
      <c r="F838" s="121"/>
      <c r="G838" s="122"/>
    </row>
    <row r="839" spans="2:7" x14ac:dyDescent="0.15">
      <c r="B839" s="46"/>
      <c r="C839" s="47"/>
      <c r="D839" s="121"/>
      <c r="E839" s="86"/>
      <c r="F839" s="121"/>
      <c r="G839" s="122"/>
    </row>
    <row r="840" spans="2:7" x14ac:dyDescent="0.15">
      <c r="B840" s="46"/>
      <c r="C840" s="47"/>
      <c r="D840" s="121"/>
      <c r="E840" s="86"/>
      <c r="F840" s="121"/>
      <c r="G840" s="122"/>
    </row>
    <row r="841" spans="2:7" x14ac:dyDescent="0.15">
      <c r="B841" s="46"/>
      <c r="C841" s="47"/>
      <c r="D841" s="121"/>
      <c r="E841" s="86"/>
      <c r="F841" s="121"/>
      <c r="G841" s="122"/>
    </row>
    <row r="842" spans="2:7" x14ac:dyDescent="0.15">
      <c r="B842" s="46"/>
      <c r="C842" s="47"/>
      <c r="D842" s="121"/>
      <c r="E842" s="86"/>
      <c r="F842" s="121"/>
      <c r="G842" s="122"/>
    </row>
    <row r="843" spans="2:7" x14ac:dyDescent="0.15">
      <c r="B843" s="46"/>
      <c r="C843" s="47"/>
      <c r="D843" s="121"/>
      <c r="E843" s="86"/>
      <c r="F843" s="121"/>
      <c r="G843" s="122"/>
    </row>
    <row r="844" spans="2:7" x14ac:dyDescent="0.15">
      <c r="B844" s="46"/>
      <c r="C844" s="47"/>
      <c r="D844" s="121"/>
      <c r="E844" s="86"/>
      <c r="F844" s="121"/>
      <c r="G844" s="122"/>
    </row>
    <row r="845" spans="2:7" x14ac:dyDescent="0.15">
      <c r="B845" s="46"/>
      <c r="C845" s="47"/>
      <c r="D845" s="121"/>
      <c r="E845" s="86"/>
      <c r="F845" s="121"/>
      <c r="G845" s="122"/>
    </row>
    <row r="846" spans="2:7" x14ac:dyDescent="0.15">
      <c r="B846" s="46"/>
      <c r="C846" s="47"/>
      <c r="D846" s="121"/>
      <c r="E846" s="86"/>
      <c r="F846" s="121"/>
      <c r="G846" s="122"/>
    </row>
    <row r="847" spans="2:7" x14ac:dyDescent="0.15">
      <c r="B847" s="46"/>
      <c r="C847" s="47"/>
      <c r="D847" s="121"/>
      <c r="E847" s="86"/>
      <c r="F847" s="121"/>
      <c r="G847" s="122"/>
    </row>
    <row r="848" spans="2:7" x14ac:dyDescent="0.15">
      <c r="B848" s="46"/>
      <c r="C848" s="47"/>
      <c r="D848" s="121"/>
      <c r="E848" s="86"/>
      <c r="F848" s="121"/>
      <c r="G848" s="122"/>
    </row>
    <row r="849" spans="2:7" x14ac:dyDescent="0.15">
      <c r="B849" s="46"/>
      <c r="C849" s="47"/>
      <c r="D849" s="121"/>
      <c r="E849" s="86"/>
      <c r="F849" s="121"/>
      <c r="G849" s="122"/>
    </row>
    <row r="850" spans="2:7" x14ac:dyDescent="0.15">
      <c r="B850" s="46"/>
      <c r="C850" s="47"/>
      <c r="D850" s="121"/>
      <c r="E850" s="86"/>
      <c r="F850" s="121"/>
      <c r="G850" s="122"/>
    </row>
    <row r="851" spans="2:7" x14ac:dyDescent="0.15">
      <c r="B851" s="46"/>
      <c r="C851" s="47"/>
      <c r="D851" s="121"/>
      <c r="E851" s="86"/>
      <c r="F851" s="121"/>
      <c r="G851" s="122"/>
    </row>
    <row r="852" spans="2:7" x14ac:dyDescent="0.15">
      <c r="B852" s="46"/>
      <c r="C852" s="47"/>
      <c r="D852" s="121"/>
      <c r="E852" s="86"/>
      <c r="F852" s="121"/>
      <c r="G852" s="122"/>
    </row>
    <row r="853" spans="2:7" x14ac:dyDescent="0.15">
      <c r="B853" s="46"/>
      <c r="C853" s="47"/>
      <c r="D853" s="121"/>
      <c r="E853" s="86"/>
      <c r="F853" s="121"/>
      <c r="G853" s="122"/>
    </row>
    <row r="854" spans="2:7" x14ac:dyDescent="0.15">
      <c r="B854" s="46"/>
      <c r="C854" s="47"/>
      <c r="D854" s="121"/>
      <c r="E854" s="86"/>
      <c r="F854" s="121"/>
      <c r="G854" s="122"/>
    </row>
    <row r="855" spans="2:7" x14ac:dyDescent="0.15">
      <c r="B855" s="46"/>
      <c r="C855" s="47"/>
      <c r="D855" s="121"/>
      <c r="E855" s="86"/>
      <c r="F855" s="121"/>
      <c r="G855" s="122"/>
    </row>
    <row r="856" spans="2:7" x14ac:dyDescent="0.15">
      <c r="B856" s="46"/>
      <c r="C856" s="47"/>
      <c r="D856" s="121"/>
      <c r="E856" s="86"/>
      <c r="F856" s="121"/>
      <c r="G856" s="122"/>
    </row>
    <row r="857" spans="2:7" x14ac:dyDescent="0.15">
      <c r="B857" s="46"/>
      <c r="C857" s="47"/>
      <c r="D857" s="121"/>
      <c r="E857" s="86"/>
      <c r="F857" s="121"/>
      <c r="G857" s="122"/>
    </row>
    <row r="858" spans="2:7" x14ac:dyDescent="0.15">
      <c r="B858" s="46"/>
      <c r="C858" s="47"/>
      <c r="D858" s="121"/>
      <c r="E858" s="86"/>
      <c r="F858" s="121"/>
      <c r="G858" s="122"/>
    </row>
    <row r="859" spans="2:7" x14ac:dyDescent="0.15">
      <c r="B859" s="46"/>
      <c r="C859" s="47"/>
      <c r="D859" s="121"/>
      <c r="E859" s="86"/>
      <c r="F859" s="121"/>
      <c r="G859" s="122"/>
    </row>
    <row r="860" spans="2:7" x14ac:dyDescent="0.15">
      <c r="B860" s="46"/>
      <c r="C860" s="47"/>
      <c r="D860" s="121"/>
      <c r="E860" s="86"/>
      <c r="F860" s="121"/>
      <c r="G860" s="122"/>
    </row>
    <row r="861" spans="2:7" x14ac:dyDescent="0.15">
      <c r="B861" s="46"/>
      <c r="C861" s="47"/>
      <c r="D861" s="121"/>
      <c r="E861" s="86"/>
      <c r="F861" s="121"/>
      <c r="G861" s="122"/>
    </row>
    <row r="862" spans="2:7" x14ac:dyDescent="0.15">
      <c r="B862" s="46"/>
      <c r="C862" s="47"/>
      <c r="D862" s="121"/>
      <c r="E862" s="86"/>
      <c r="F862" s="121"/>
      <c r="G862" s="122"/>
    </row>
    <row r="863" spans="2:7" x14ac:dyDescent="0.15">
      <c r="B863" s="46"/>
      <c r="C863" s="47"/>
      <c r="D863" s="121"/>
      <c r="E863" s="86"/>
      <c r="F863" s="121"/>
      <c r="G863" s="122"/>
    </row>
    <row r="864" spans="2:7" x14ac:dyDescent="0.15">
      <c r="B864" s="46"/>
      <c r="C864" s="47"/>
      <c r="D864" s="121"/>
      <c r="E864" s="86"/>
      <c r="F864" s="121"/>
      <c r="G864" s="122"/>
    </row>
    <row r="865" spans="2:7" x14ac:dyDescent="0.15">
      <c r="B865" s="46"/>
      <c r="C865" s="47"/>
      <c r="D865" s="121"/>
      <c r="E865" s="86"/>
      <c r="F865" s="121"/>
      <c r="G865" s="122"/>
    </row>
    <row r="866" spans="2:7" x14ac:dyDescent="0.15">
      <c r="B866" s="46"/>
      <c r="C866" s="47"/>
      <c r="D866" s="121"/>
      <c r="E866" s="86"/>
      <c r="F866" s="121"/>
      <c r="G866" s="122"/>
    </row>
    <row r="867" spans="2:7" x14ac:dyDescent="0.15">
      <c r="B867" s="46"/>
      <c r="C867" s="47"/>
      <c r="D867" s="121"/>
      <c r="E867" s="86"/>
      <c r="F867" s="121"/>
      <c r="G867" s="122"/>
    </row>
    <row r="868" spans="2:7" x14ac:dyDescent="0.15">
      <c r="B868" s="46"/>
      <c r="C868" s="47"/>
      <c r="D868" s="121"/>
      <c r="E868" s="86"/>
      <c r="F868" s="121"/>
      <c r="G868" s="122"/>
    </row>
    <row r="869" spans="2:7" x14ac:dyDescent="0.15">
      <c r="B869" s="46"/>
      <c r="C869" s="47"/>
      <c r="D869" s="121"/>
      <c r="E869" s="86"/>
      <c r="F869" s="121"/>
      <c r="G869" s="122"/>
    </row>
    <row r="870" spans="2:7" x14ac:dyDescent="0.15">
      <c r="B870" s="46"/>
      <c r="C870" s="47"/>
      <c r="D870" s="121"/>
      <c r="E870" s="86"/>
      <c r="F870" s="121"/>
      <c r="G870" s="122"/>
    </row>
    <row r="871" spans="2:7" x14ac:dyDescent="0.15">
      <c r="B871" s="46"/>
      <c r="C871" s="47"/>
      <c r="D871" s="121"/>
      <c r="E871" s="86"/>
      <c r="F871" s="121"/>
      <c r="G871" s="122"/>
    </row>
    <row r="872" spans="2:7" x14ac:dyDescent="0.15">
      <c r="B872" s="46"/>
      <c r="C872" s="47"/>
      <c r="D872" s="121"/>
      <c r="E872" s="86"/>
      <c r="F872" s="121"/>
      <c r="G872" s="122"/>
    </row>
    <row r="873" spans="2:7" x14ac:dyDescent="0.15">
      <c r="B873" s="46"/>
      <c r="C873" s="47"/>
      <c r="D873" s="121"/>
      <c r="E873" s="86"/>
      <c r="F873" s="121"/>
      <c r="G873" s="122"/>
    </row>
    <row r="874" spans="2:7" x14ac:dyDescent="0.15">
      <c r="B874" s="46"/>
      <c r="C874" s="47"/>
      <c r="D874" s="121"/>
      <c r="E874" s="86"/>
      <c r="F874" s="121"/>
      <c r="G874" s="122"/>
    </row>
    <row r="875" spans="2:7" x14ac:dyDescent="0.15">
      <c r="B875" s="46"/>
      <c r="C875" s="47"/>
      <c r="D875" s="121"/>
      <c r="E875" s="86"/>
      <c r="F875" s="121"/>
      <c r="G875" s="122"/>
    </row>
    <row r="876" spans="2:7" x14ac:dyDescent="0.15">
      <c r="B876" s="46"/>
      <c r="C876" s="47"/>
      <c r="D876" s="121"/>
      <c r="E876" s="86"/>
      <c r="F876" s="121"/>
      <c r="G876" s="122"/>
    </row>
    <row r="877" spans="2:7" x14ac:dyDescent="0.15">
      <c r="B877" s="46"/>
      <c r="C877" s="47"/>
      <c r="D877" s="121"/>
      <c r="E877" s="86"/>
      <c r="F877" s="121"/>
      <c r="G877" s="122"/>
    </row>
    <row r="878" spans="2:7" x14ac:dyDescent="0.15">
      <c r="B878" s="46"/>
      <c r="C878" s="47"/>
      <c r="D878" s="121"/>
      <c r="E878" s="86"/>
      <c r="F878" s="121"/>
      <c r="G878" s="122"/>
    </row>
    <row r="879" spans="2:7" x14ac:dyDescent="0.15">
      <c r="B879" s="46"/>
      <c r="C879" s="47"/>
      <c r="D879" s="121"/>
      <c r="E879" s="86"/>
      <c r="F879" s="121"/>
      <c r="G879" s="122"/>
    </row>
    <row r="880" spans="2:7" x14ac:dyDescent="0.15">
      <c r="B880" s="46"/>
      <c r="C880" s="47"/>
      <c r="D880" s="121"/>
      <c r="E880" s="86"/>
      <c r="F880" s="121"/>
      <c r="G880" s="122"/>
    </row>
    <row r="881" spans="2:7" x14ac:dyDescent="0.15">
      <c r="B881" s="46"/>
      <c r="C881" s="47"/>
      <c r="D881" s="121"/>
      <c r="E881" s="86"/>
      <c r="F881" s="121"/>
      <c r="G881" s="122"/>
    </row>
    <row r="882" spans="2:7" x14ac:dyDescent="0.15">
      <c r="B882" s="46"/>
      <c r="C882" s="47"/>
      <c r="D882" s="121"/>
      <c r="E882" s="86"/>
      <c r="F882" s="121"/>
      <c r="G882" s="122"/>
    </row>
    <row r="883" spans="2:7" x14ac:dyDescent="0.15">
      <c r="B883" s="46"/>
      <c r="C883" s="47"/>
      <c r="D883" s="121"/>
      <c r="E883" s="86"/>
      <c r="F883" s="121"/>
      <c r="G883" s="122"/>
    </row>
    <row r="884" spans="2:7" x14ac:dyDescent="0.15">
      <c r="B884" s="46"/>
      <c r="C884" s="47"/>
      <c r="D884" s="121"/>
      <c r="E884" s="86"/>
      <c r="F884" s="121"/>
      <c r="G884" s="122"/>
    </row>
    <row r="885" spans="2:7" x14ac:dyDescent="0.15">
      <c r="B885" s="46"/>
      <c r="C885" s="47"/>
      <c r="D885" s="121"/>
      <c r="E885" s="86"/>
      <c r="F885" s="121"/>
      <c r="G885" s="122"/>
    </row>
    <row r="886" spans="2:7" x14ac:dyDescent="0.15">
      <c r="B886" s="46"/>
      <c r="C886" s="47"/>
      <c r="D886" s="121"/>
      <c r="E886" s="86"/>
      <c r="F886" s="121"/>
      <c r="G886" s="122"/>
    </row>
    <row r="887" spans="2:7" x14ac:dyDescent="0.15">
      <c r="B887" s="46"/>
      <c r="C887" s="47"/>
      <c r="D887" s="121"/>
      <c r="E887" s="86"/>
      <c r="F887" s="121"/>
      <c r="G887" s="122"/>
    </row>
    <row r="888" spans="2:7" x14ac:dyDescent="0.15">
      <c r="B888" s="46"/>
      <c r="C888" s="47"/>
      <c r="D888" s="121"/>
      <c r="E888" s="86"/>
      <c r="F888" s="121"/>
      <c r="G888" s="122"/>
    </row>
    <row r="889" spans="2:7" x14ac:dyDescent="0.15">
      <c r="B889" s="46"/>
      <c r="C889" s="47"/>
      <c r="D889" s="121"/>
      <c r="E889" s="86"/>
      <c r="F889" s="121"/>
      <c r="G889" s="122"/>
    </row>
    <row r="890" spans="2:7" x14ac:dyDescent="0.15">
      <c r="B890" s="46"/>
      <c r="C890" s="47"/>
      <c r="D890" s="121"/>
      <c r="E890" s="86"/>
      <c r="F890" s="121"/>
      <c r="G890" s="122"/>
    </row>
    <row r="891" spans="2:7" x14ac:dyDescent="0.15">
      <c r="B891" s="46"/>
      <c r="C891" s="47"/>
      <c r="D891" s="121"/>
      <c r="E891" s="86"/>
      <c r="F891" s="121"/>
      <c r="G891" s="122"/>
    </row>
    <row r="892" spans="2:7" x14ac:dyDescent="0.15">
      <c r="B892" s="46"/>
      <c r="C892" s="47"/>
      <c r="D892" s="121"/>
      <c r="E892" s="86"/>
      <c r="F892" s="121"/>
      <c r="G892" s="122"/>
    </row>
    <row r="893" spans="2:7" x14ac:dyDescent="0.15">
      <c r="B893" s="46"/>
      <c r="C893" s="47"/>
      <c r="D893" s="121"/>
      <c r="E893" s="86"/>
      <c r="F893" s="121"/>
      <c r="G893" s="122"/>
    </row>
    <row r="894" spans="2:7" x14ac:dyDescent="0.15">
      <c r="B894" s="46"/>
      <c r="C894" s="47"/>
      <c r="D894" s="121"/>
      <c r="E894" s="86"/>
      <c r="F894" s="121"/>
      <c r="G894" s="122"/>
    </row>
    <row r="895" spans="2:7" x14ac:dyDescent="0.15">
      <c r="B895" s="46"/>
      <c r="C895" s="47"/>
      <c r="D895" s="121"/>
      <c r="E895" s="86"/>
      <c r="F895" s="121"/>
      <c r="G895" s="122"/>
    </row>
    <row r="896" spans="2:7" x14ac:dyDescent="0.15">
      <c r="B896" s="46"/>
      <c r="C896" s="47"/>
      <c r="D896" s="121"/>
      <c r="E896" s="86"/>
      <c r="F896" s="121"/>
      <c r="G896" s="122"/>
    </row>
    <row r="897" spans="2:7" x14ac:dyDescent="0.15">
      <c r="B897" s="46"/>
      <c r="C897" s="47"/>
      <c r="D897" s="121"/>
      <c r="E897" s="86"/>
      <c r="F897" s="121"/>
      <c r="G897" s="122"/>
    </row>
    <row r="898" spans="2:7" x14ac:dyDescent="0.15">
      <c r="B898" s="46"/>
      <c r="C898" s="47"/>
      <c r="D898" s="121"/>
      <c r="E898" s="86"/>
      <c r="F898" s="121"/>
      <c r="G898" s="122"/>
    </row>
    <row r="899" spans="2:7" x14ac:dyDescent="0.15">
      <c r="B899" s="46"/>
      <c r="C899" s="47"/>
      <c r="D899" s="121"/>
      <c r="E899" s="86"/>
      <c r="F899" s="121"/>
      <c r="G899" s="122"/>
    </row>
    <row r="900" spans="2:7" x14ac:dyDescent="0.15">
      <c r="B900" s="46"/>
      <c r="C900" s="47"/>
      <c r="D900" s="121"/>
      <c r="E900" s="86"/>
      <c r="F900" s="121"/>
      <c r="G900" s="122"/>
    </row>
    <row r="901" spans="2:7" x14ac:dyDescent="0.15">
      <c r="B901" s="46"/>
      <c r="C901" s="47"/>
      <c r="D901" s="121"/>
      <c r="E901" s="86"/>
      <c r="F901" s="121"/>
      <c r="G901" s="122"/>
    </row>
    <row r="902" spans="2:7" x14ac:dyDescent="0.15">
      <c r="B902" s="46"/>
      <c r="C902" s="47"/>
      <c r="D902" s="121"/>
      <c r="E902" s="86"/>
      <c r="F902" s="121"/>
      <c r="G902" s="122"/>
    </row>
    <row r="903" spans="2:7" x14ac:dyDescent="0.15">
      <c r="B903" s="46"/>
      <c r="C903" s="47"/>
      <c r="D903" s="121"/>
      <c r="E903" s="86"/>
      <c r="F903" s="121"/>
      <c r="G903" s="122"/>
    </row>
    <row r="904" spans="2:7" x14ac:dyDescent="0.15">
      <c r="B904" s="46"/>
      <c r="C904" s="47"/>
      <c r="D904" s="121"/>
      <c r="E904" s="86"/>
      <c r="F904" s="121"/>
      <c r="G904" s="122"/>
    </row>
    <row r="905" spans="2:7" x14ac:dyDescent="0.15">
      <c r="B905" s="46"/>
      <c r="C905" s="47"/>
      <c r="D905" s="121"/>
      <c r="E905" s="86"/>
      <c r="F905" s="121"/>
      <c r="G905" s="122"/>
    </row>
    <row r="906" spans="2:7" x14ac:dyDescent="0.15">
      <c r="B906" s="46"/>
      <c r="C906" s="47"/>
      <c r="D906" s="121"/>
      <c r="E906" s="86"/>
      <c r="F906" s="121"/>
      <c r="G906" s="122"/>
    </row>
    <row r="907" spans="2:7" x14ac:dyDescent="0.15">
      <c r="B907" s="46"/>
      <c r="C907" s="47"/>
      <c r="D907" s="121"/>
      <c r="E907" s="86"/>
      <c r="F907" s="121"/>
      <c r="G907" s="122"/>
    </row>
    <row r="908" spans="2:7" x14ac:dyDescent="0.15">
      <c r="B908" s="46"/>
      <c r="C908" s="47"/>
      <c r="D908" s="121"/>
      <c r="E908" s="86"/>
      <c r="F908" s="121"/>
      <c r="G908" s="122"/>
    </row>
    <row r="909" spans="2:7" x14ac:dyDescent="0.15">
      <c r="B909" s="46"/>
      <c r="C909" s="47"/>
      <c r="D909" s="121"/>
      <c r="E909" s="86"/>
      <c r="F909" s="121"/>
      <c r="G909" s="122"/>
    </row>
    <row r="910" spans="2:7" x14ac:dyDescent="0.15">
      <c r="B910" s="46"/>
      <c r="C910" s="47"/>
      <c r="D910" s="121"/>
      <c r="E910" s="86"/>
      <c r="F910" s="121"/>
      <c r="G910" s="122"/>
    </row>
    <row r="911" spans="2:7" x14ac:dyDescent="0.15">
      <c r="B911" s="46"/>
      <c r="C911" s="47"/>
      <c r="D911" s="121"/>
      <c r="E911" s="86"/>
      <c r="F911" s="121"/>
      <c r="G911" s="122"/>
    </row>
    <row r="912" spans="2:7" x14ac:dyDescent="0.15">
      <c r="B912" s="46"/>
      <c r="C912" s="47"/>
      <c r="D912" s="121"/>
      <c r="E912" s="86"/>
      <c r="F912" s="121"/>
      <c r="G912" s="122"/>
    </row>
    <row r="913" spans="2:7" x14ac:dyDescent="0.15">
      <c r="B913" s="46"/>
      <c r="C913" s="47"/>
      <c r="D913" s="121"/>
      <c r="E913" s="86"/>
      <c r="F913" s="121"/>
      <c r="G913" s="122"/>
    </row>
    <row r="914" spans="2:7" x14ac:dyDescent="0.15">
      <c r="B914" s="46"/>
      <c r="C914" s="47"/>
      <c r="D914" s="121"/>
      <c r="E914" s="86"/>
      <c r="F914" s="121"/>
      <c r="G914" s="122"/>
    </row>
    <row r="915" spans="2:7" x14ac:dyDescent="0.15">
      <c r="B915" s="46"/>
      <c r="C915" s="47"/>
      <c r="D915" s="121"/>
      <c r="E915" s="86"/>
      <c r="F915" s="121"/>
      <c r="G915" s="122"/>
    </row>
    <row r="916" spans="2:7" x14ac:dyDescent="0.15">
      <c r="B916" s="46"/>
      <c r="C916" s="47"/>
      <c r="D916" s="121"/>
      <c r="E916" s="86"/>
      <c r="F916" s="121"/>
      <c r="G916" s="122"/>
    </row>
    <row r="917" spans="2:7" x14ac:dyDescent="0.15">
      <c r="B917" s="46"/>
      <c r="C917" s="47"/>
      <c r="D917" s="121"/>
      <c r="E917" s="86"/>
      <c r="F917" s="121"/>
      <c r="G917" s="122"/>
    </row>
    <row r="918" spans="2:7" x14ac:dyDescent="0.15">
      <c r="B918" s="46"/>
      <c r="C918" s="47"/>
      <c r="D918" s="121"/>
      <c r="E918" s="86"/>
      <c r="F918" s="121"/>
      <c r="G918" s="122"/>
    </row>
    <row r="919" spans="2:7" x14ac:dyDescent="0.15">
      <c r="B919" s="46"/>
      <c r="C919" s="47"/>
      <c r="D919" s="121"/>
      <c r="E919" s="86"/>
      <c r="F919" s="121"/>
      <c r="G919" s="122"/>
    </row>
    <row r="920" spans="2:7" x14ac:dyDescent="0.15">
      <c r="B920" s="46"/>
      <c r="C920" s="47"/>
      <c r="D920" s="121"/>
      <c r="E920" s="86"/>
      <c r="F920" s="121"/>
      <c r="G920" s="122"/>
    </row>
    <row r="921" spans="2:7" x14ac:dyDescent="0.15">
      <c r="B921" s="46"/>
      <c r="C921" s="47"/>
      <c r="D921" s="121"/>
      <c r="E921" s="86"/>
      <c r="F921" s="121"/>
      <c r="G921" s="122"/>
    </row>
    <row r="922" spans="2:7" x14ac:dyDescent="0.15">
      <c r="B922" s="46"/>
      <c r="C922" s="47"/>
      <c r="D922" s="121"/>
      <c r="E922" s="86"/>
      <c r="F922" s="121"/>
      <c r="G922" s="122"/>
    </row>
    <row r="923" spans="2:7" x14ac:dyDescent="0.15">
      <c r="B923" s="46"/>
      <c r="C923" s="47"/>
      <c r="D923" s="121"/>
      <c r="E923" s="86"/>
      <c r="F923" s="121"/>
      <c r="G923" s="122"/>
    </row>
    <row r="924" spans="2:7" x14ac:dyDescent="0.15">
      <c r="B924" s="46"/>
      <c r="C924" s="47"/>
      <c r="D924" s="121"/>
      <c r="E924" s="86"/>
      <c r="F924" s="121"/>
      <c r="G924" s="122"/>
    </row>
    <row r="925" spans="2:7" x14ac:dyDescent="0.15">
      <c r="B925" s="46"/>
      <c r="C925" s="47"/>
      <c r="D925" s="121"/>
      <c r="E925" s="86"/>
      <c r="F925" s="121"/>
      <c r="G925" s="122"/>
    </row>
    <row r="926" spans="2:7" x14ac:dyDescent="0.15">
      <c r="B926" s="46"/>
      <c r="C926" s="47"/>
      <c r="D926" s="121"/>
      <c r="E926" s="86"/>
      <c r="F926" s="121"/>
      <c r="G926" s="122"/>
    </row>
    <row r="927" spans="2:7" x14ac:dyDescent="0.15">
      <c r="B927" s="46"/>
      <c r="C927" s="47"/>
      <c r="D927" s="121"/>
      <c r="E927" s="86"/>
      <c r="F927" s="121"/>
      <c r="G927" s="122"/>
    </row>
    <row r="928" spans="2:7" x14ac:dyDescent="0.15">
      <c r="B928" s="46"/>
      <c r="C928" s="47"/>
      <c r="D928" s="121"/>
      <c r="E928" s="86"/>
      <c r="F928" s="121"/>
      <c r="G928" s="122"/>
    </row>
    <row r="929" spans="2:7" x14ac:dyDescent="0.15">
      <c r="B929" s="46"/>
      <c r="C929" s="47"/>
      <c r="D929" s="121"/>
      <c r="E929" s="86"/>
      <c r="F929" s="121"/>
      <c r="G929" s="122"/>
    </row>
    <row r="930" spans="2:7" x14ac:dyDescent="0.15">
      <c r="B930" s="46"/>
      <c r="C930" s="47"/>
      <c r="D930" s="121"/>
      <c r="E930" s="86"/>
      <c r="F930" s="121"/>
      <c r="G930" s="122"/>
    </row>
    <row r="931" spans="2:7" x14ac:dyDescent="0.15">
      <c r="B931" s="46"/>
      <c r="C931" s="47"/>
      <c r="D931" s="121"/>
      <c r="E931" s="86"/>
      <c r="F931" s="121"/>
      <c r="G931" s="122"/>
    </row>
    <row r="932" spans="2:7" x14ac:dyDescent="0.15">
      <c r="B932" s="46"/>
      <c r="C932" s="47"/>
      <c r="D932" s="121"/>
      <c r="E932" s="86"/>
      <c r="F932" s="121"/>
      <c r="G932" s="122"/>
    </row>
    <row r="933" spans="2:7" x14ac:dyDescent="0.15">
      <c r="B933" s="46"/>
      <c r="C933" s="47"/>
      <c r="D933" s="121"/>
      <c r="E933" s="86"/>
      <c r="F933" s="121"/>
      <c r="G933" s="122"/>
    </row>
    <row r="934" spans="2:7" x14ac:dyDescent="0.15">
      <c r="B934" s="46"/>
      <c r="C934" s="47"/>
      <c r="D934" s="121"/>
      <c r="E934" s="86"/>
      <c r="F934" s="121"/>
      <c r="G934" s="122"/>
    </row>
    <row r="935" spans="2:7" x14ac:dyDescent="0.15">
      <c r="B935" s="46"/>
      <c r="C935" s="47"/>
      <c r="D935" s="121"/>
      <c r="E935" s="86"/>
      <c r="F935" s="121"/>
      <c r="G935" s="122"/>
    </row>
    <row r="936" spans="2:7" x14ac:dyDescent="0.15">
      <c r="B936" s="46"/>
      <c r="C936" s="47"/>
      <c r="D936" s="121"/>
      <c r="E936" s="86"/>
      <c r="F936" s="121"/>
      <c r="G936" s="122"/>
    </row>
    <row r="937" spans="2:7" x14ac:dyDescent="0.15">
      <c r="B937" s="46"/>
      <c r="C937" s="47"/>
      <c r="D937" s="121"/>
      <c r="E937" s="86"/>
      <c r="F937" s="121"/>
      <c r="G937" s="122"/>
    </row>
    <row r="938" spans="2:7" x14ac:dyDescent="0.15">
      <c r="B938" s="46"/>
      <c r="C938" s="47"/>
      <c r="D938" s="121"/>
      <c r="E938" s="86"/>
      <c r="F938" s="121"/>
      <c r="G938" s="122"/>
    </row>
    <row r="939" spans="2:7" x14ac:dyDescent="0.15">
      <c r="B939" s="46"/>
      <c r="C939" s="47"/>
      <c r="D939" s="121"/>
      <c r="E939" s="86"/>
      <c r="F939" s="121"/>
      <c r="G939" s="122"/>
    </row>
    <row r="940" spans="2:7" x14ac:dyDescent="0.15">
      <c r="B940" s="46"/>
      <c r="C940" s="47"/>
      <c r="D940" s="121"/>
      <c r="E940" s="86"/>
      <c r="F940" s="121"/>
      <c r="G940" s="122"/>
    </row>
    <row r="941" spans="2:7" x14ac:dyDescent="0.15">
      <c r="B941" s="46"/>
      <c r="C941" s="47"/>
      <c r="D941" s="121"/>
      <c r="E941" s="86"/>
      <c r="F941" s="121"/>
      <c r="G941" s="122"/>
    </row>
    <row r="942" spans="2:7" x14ac:dyDescent="0.15">
      <c r="B942" s="46"/>
      <c r="C942" s="47"/>
      <c r="D942" s="121"/>
      <c r="E942" s="86"/>
      <c r="F942" s="121"/>
      <c r="G942" s="122"/>
    </row>
    <row r="943" spans="2:7" x14ac:dyDescent="0.15">
      <c r="B943" s="46"/>
      <c r="C943" s="47"/>
      <c r="D943" s="121"/>
      <c r="E943" s="86"/>
      <c r="F943" s="121"/>
      <c r="G943" s="122"/>
    </row>
    <row r="944" spans="2:7" x14ac:dyDescent="0.15">
      <c r="B944" s="46"/>
      <c r="C944" s="47"/>
      <c r="D944" s="121"/>
      <c r="E944" s="86"/>
      <c r="F944" s="121"/>
      <c r="G944" s="122"/>
    </row>
    <row r="945" spans="2:7" x14ac:dyDescent="0.15">
      <c r="B945" s="46"/>
      <c r="C945" s="47"/>
      <c r="D945" s="121"/>
      <c r="E945" s="86"/>
      <c r="F945" s="121"/>
      <c r="G945" s="122"/>
    </row>
    <row r="946" spans="2:7" x14ac:dyDescent="0.15">
      <c r="B946" s="46"/>
      <c r="C946" s="47"/>
      <c r="D946" s="121"/>
      <c r="E946" s="86"/>
      <c r="F946" s="121"/>
      <c r="G946" s="122"/>
    </row>
    <row r="947" spans="2:7" x14ac:dyDescent="0.15">
      <c r="B947" s="46"/>
      <c r="C947" s="47"/>
      <c r="D947" s="121"/>
      <c r="E947" s="86"/>
      <c r="F947" s="121"/>
      <c r="G947" s="122"/>
    </row>
    <row r="948" spans="2:7" x14ac:dyDescent="0.15">
      <c r="B948" s="46"/>
      <c r="C948" s="47"/>
      <c r="D948" s="121"/>
      <c r="E948" s="86"/>
      <c r="F948" s="121"/>
      <c r="G948" s="122"/>
    </row>
    <row r="949" spans="2:7" x14ac:dyDescent="0.15">
      <c r="B949" s="46"/>
      <c r="C949" s="47"/>
      <c r="D949" s="121"/>
      <c r="E949" s="86"/>
      <c r="F949" s="121"/>
      <c r="G949" s="122"/>
    </row>
    <row r="950" spans="2:7" x14ac:dyDescent="0.15">
      <c r="B950" s="46"/>
      <c r="C950" s="47"/>
      <c r="D950" s="121"/>
      <c r="E950" s="86"/>
      <c r="F950" s="121"/>
      <c r="G950" s="122"/>
    </row>
    <row r="951" spans="2:7" x14ac:dyDescent="0.15">
      <c r="B951" s="46"/>
      <c r="C951" s="47"/>
      <c r="D951" s="121"/>
      <c r="E951" s="86"/>
      <c r="F951" s="121"/>
      <c r="G951" s="122"/>
    </row>
    <row r="952" spans="2:7" x14ac:dyDescent="0.15">
      <c r="B952" s="46"/>
      <c r="C952" s="47"/>
      <c r="D952" s="121"/>
      <c r="E952" s="86"/>
      <c r="F952" s="121"/>
      <c r="G952" s="122"/>
    </row>
    <row r="953" spans="2:7" x14ac:dyDescent="0.15">
      <c r="B953" s="46"/>
      <c r="C953" s="47"/>
      <c r="D953" s="121"/>
      <c r="E953" s="86"/>
      <c r="F953" s="121"/>
      <c r="G953" s="122"/>
    </row>
    <row r="954" spans="2:7" x14ac:dyDescent="0.15">
      <c r="B954" s="46"/>
      <c r="C954" s="47"/>
      <c r="D954" s="121"/>
      <c r="E954" s="86"/>
      <c r="F954" s="121"/>
      <c r="G954" s="122"/>
    </row>
    <row r="955" spans="2:7" x14ac:dyDescent="0.15">
      <c r="B955" s="46"/>
      <c r="C955" s="47"/>
      <c r="D955" s="121"/>
      <c r="E955" s="86"/>
      <c r="F955" s="121"/>
      <c r="G955" s="122"/>
    </row>
    <row r="956" spans="2:7" x14ac:dyDescent="0.15">
      <c r="B956" s="46"/>
      <c r="C956" s="47"/>
      <c r="D956" s="121"/>
      <c r="E956" s="86"/>
      <c r="F956" s="121"/>
      <c r="G956" s="122"/>
    </row>
    <row r="957" spans="2:7" x14ac:dyDescent="0.15">
      <c r="B957" s="46"/>
      <c r="C957" s="47"/>
      <c r="D957" s="121"/>
      <c r="E957" s="86"/>
      <c r="F957" s="121"/>
      <c r="G957" s="122"/>
    </row>
    <row r="958" spans="2:7" x14ac:dyDescent="0.15">
      <c r="B958" s="46"/>
      <c r="C958" s="47"/>
      <c r="D958" s="121"/>
      <c r="E958" s="86"/>
      <c r="F958" s="121"/>
      <c r="G958" s="122"/>
    </row>
    <row r="959" spans="2:7" x14ac:dyDescent="0.15">
      <c r="B959" s="46"/>
      <c r="C959" s="47"/>
      <c r="D959" s="121"/>
      <c r="E959" s="86"/>
      <c r="F959" s="121"/>
      <c r="G959" s="122"/>
    </row>
    <row r="960" spans="2:7" x14ac:dyDescent="0.15">
      <c r="B960" s="46"/>
      <c r="C960" s="47"/>
      <c r="D960" s="121"/>
      <c r="E960" s="86"/>
      <c r="F960" s="121"/>
      <c r="G960" s="122"/>
    </row>
    <row r="961" spans="2:7" x14ac:dyDescent="0.15">
      <c r="B961" s="46"/>
      <c r="C961" s="47"/>
      <c r="D961" s="121"/>
      <c r="E961" s="86"/>
      <c r="F961" s="121"/>
      <c r="G961" s="122"/>
    </row>
    <row r="962" spans="2:7" x14ac:dyDescent="0.15">
      <c r="B962" s="46"/>
      <c r="C962" s="47"/>
      <c r="D962" s="121"/>
      <c r="E962" s="86"/>
      <c r="F962" s="121"/>
      <c r="G962" s="122"/>
    </row>
    <row r="963" spans="2:7" x14ac:dyDescent="0.15">
      <c r="B963" s="46"/>
      <c r="C963" s="47"/>
      <c r="D963" s="121"/>
      <c r="E963" s="86"/>
      <c r="F963" s="121"/>
      <c r="G963" s="122"/>
    </row>
    <row r="964" spans="2:7" x14ac:dyDescent="0.15">
      <c r="B964" s="46"/>
      <c r="C964" s="47"/>
      <c r="D964" s="121"/>
      <c r="E964" s="86"/>
      <c r="F964" s="121"/>
      <c r="G964" s="122"/>
    </row>
    <row r="965" spans="2:7" x14ac:dyDescent="0.15">
      <c r="B965" s="46"/>
      <c r="C965" s="47"/>
      <c r="D965" s="121"/>
      <c r="E965" s="86"/>
      <c r="F965" s="121"/>
      <c r="G965" s="122"/>
    </row>
    <row r="966" spans="2:7" x14ac:dyDescent="0.15">
      <c r="B966" s="46"/>
      <c r="C966" s="47"/>
      <c r="D966" s="121"/>
      <c r="E966" s="86"/>
      <c r="F966" s="121"/>
      <c r="G966" s="122"/>
    </row>
    <row r="967" spans="2:7" x14ac:dyDescent="0.15">
      <c r="B967" s="46"/>
      <c r="C967" s="47"/>
      <c r="D967" s="121"/>
      <c r="E967" s="86"/>
      <c r="F967" s="121"/>
      <c r="G967" s="122"/>
    </row>
    <row r="968" spans="2:7" x14ac:dyDescent="0.15">
      <c r="B968" s="46"/>
      <c r="C968" s="47"/>
      <c r="D968" s="121"/>
      <c r="E968" s="86"/>
      <c r="F968" s="121"/>
      <c r="G968" s="122"/>
    </row>
    <row r="969" spans="2:7" x14ac:dyDescent="0.15">
      <c r="B969" s="46"/>
      <c r="C969" s="47"/>
      <c r="D969" s="121"/>
      <c r="E969" s="86"/>
      <c r="F969" s="121"/>
      <c r="G969" s="122"/>
    </row>
    <row r="970" spans="2:7" x14ac:dyDescent="0.15">
      <c r="B970" s="46"/>
      <c r="C970" s="47"/>
      <c r="D970" s="121"/>
      <c r="E970" s="86"/>
      <c r="F970" s="121"/>
      <c r="G970" s="122"/>
    </row>
    <row r="971" spans="2:7" x14ac:dyDescent="0.15">
      <c r="B971" s="46"/>
      <c r="C971" s="47"/>
      <c r="D971" s="121"/>
      <c r="E971" s="86"/>
      <c r="F971" s="121"/>
      <c r="G971" s="122"/>
    </row>
    <row r="972" spans="2:7" x14ac:dyDescent="0.15">
      <c r="B972" s="46"/>
      <c r="C972" s="47"/>
      <c r="D972" s="121"/>
      <c r="E972" s="86"/>
      <c r="F972" s="121"/>
      <c r="G972" s="122"/>
    </row>
    <row r="973" spans="2:7" x14ac:dyDescent="0.15">
      <c r="B973" s="46"/>
      <c r="C973" s="47"/>
      <c r="D973" s="121"/>
      <c r="E973" s="86"/>
      <c r="F973" s="121"/>
      <c r="G973" s="122"/>
    </row>
    <row r="974" spans="2:7" x14ac:dyDescent="0.15">
      <c r="B974" s="46"/>
      <c r="C974" s="47"/>
      <c r="D974" s="121"/>
      <c r="E974" s="86"/>
      <c r="F974" s="121"/>
      <c r="G974" s="122"/>
    </row>
    <row r="975" spans="2:7" x14ac:dyDescent="0.15">
      <c r="B975" s="46"/>
      <c r="C975" s="47"/>
      <c r="D975" s="121"/>
      <c r="E975" s="86"/>
      <c r="F975" s="121"/>
      <c r="G975" s="122"/>
    </row>
    <row r="976" spans="2:7" x14ac:dyDescent="0.15">
      <c r="B976" s="46"/>
      <c r="C976" s="47"/>
      <c r="D976" s="121"/>
      <c r="E976" s="86"/>
      <c r="F976" s="121"/>
      <c r="G976" s="122"/>
    </row>
    <row r="977" spans="2:7" x14ac:dyDescent="0.15">
      <c r="B977" s="46"/>
      <c r="C977" s="47"/>
      <c r="D977" s="121"/>
      <c r="E977" s="86"/>
      <c r="F977" s="121"/>
      <c r="G977" s="122"/>
    </row>
    <row r="978" spans="2:7" x14ac:dyDescent="0.15">
      <c r="B978" s="46"/>
      <c r="C978" s="47"/>
      <c r="D978" s="121"/>
      <c r="E978" s="86"/>
      <c r="F978" s="121"/>
      <c r="G978" s="122"/>
    </row>
    <row r="979" spans="2:7" x14ac:dyDescent="0.15">
      <c r="B979" s="46"/>
      <c r="C979" s="47"/>
      <c r="D979" s="121"/>
      <c r="E979" s="86"/>
      <c r="F979" s="121"/>
      <c r="G979" s="122"/>
    </row>
    <row r="980" spans="2:7" x14ac:dyDescent="0.15">
      <c r="B980" s="46"/>
      <c r="C980" s="47"/>
      <c r="D980" s="121"/>
      <c r="E980" s="86"/>
      <c r="F980" s="121"/>
      <c r="G980" s="122"/>
    </row>
    <row r="981" spans="2:7" x14ac:dyDescent="0.15">
      <c r="B981" s="46"/>
      <c r="C981" s="47"/>
      <c r="D981" s="121"/>
      <c r="E981" s="86"/>
      <c r="F981" s="121"/>
      <c r="G981" s="122"/>
    </row>
    <row r="982" spans="2:7" x14ac:dyDescent="0.15">
      <c r="B982" s="46"/>
      <c r="C982" s="47"/>
      <c r="D982" s="121"/>
      <c r="E982" s="86"/>
      <c r="F982" s="121"/>
      <c r="G982" s="122"/>
    </row>
    <row r="983" spans="2:7" x14ac:dyDescent="0.15">
      <c r="B983" s="46"/>
      <c r="C983" s="47"/>
      <c r="D983" s="121"/>
      <c r="E983" s="86"/>
      <c r="F983" s="121"/>
      <c r="G983" s="122"/>
    </row>
    <row r="984" spans="2:7" x14ac:dyDescent="0.15">
      <c r="B984" s="46"/>
      <c r="C984" s="47"/>
      <c r="D984" s="121"/>
      <c r="E984" s="86"/>
      <c r="F984" s="121"/>
      <c r="G984" s="122"/>
    </row>
    <row r="985" spans="2:7" x14ac:dyDescent="0.15">
      <c r="B985" s="46"/>
      <c r="C985" s="47"/>
      <c r="D985" s="121"/>
      <c r="E985" s="86"/>
      <c r="F985" s="121"/>
      <c r="G985" s="122"/>
    </row>
    <row r="986" spans="2:7" x14ac:dyDescent="0.15">
      <c r="B986" s="46"/>
      <c r="C986" s="47"/>
      <c r="D986" s="121"/>
      <c r="E986" s="86"/>
      <c r="F986" s="121"/>
      <c r="G986" s="122"/>
    </row>
    <row r="987" spans="2:7" x14ac:dyDescent="0.15">
      <c r="B987" s="46"/>
      <c r="C987" s="47"/>
      <c r="D987" s="121"/>
      <c r="E987" s="86"/>
      <c r="F987" s="121"/>
      <c r="G987" s="122"/>
    </row>
    <row r="988" spans="2:7" x14ac:dyDescent="0.15">
      <c r="B988" s="46"/>
      <c r="C988" s="47"/>
      <c r="D988" s="121"/>
      <c r="E988" s="86"/>
      <c r="F988" s="121"/>
      <c r="G988" s="122"/>
    </row>
    <row r="989" spans="2:7" x14ac:dyDescent="0.15">
      <c r="B989" s="46"/>
      <c r="C989" s="47"/>
      <c r="D989" s="121"/>
      <c r="E989" s="86"/>
      <c r="F989" s="121"/>
      <c r="G989" s="122"/>
    </row>
    <row r="990" spans="2:7" x14ac:dyDescent="0.15">
      <c r="B990" s="46"/>
      <c r="C990" s="47"/>
      <c r="D990" s="121"/>
      <c r="E990" s="86"/>
      <c r="F990" s="121"/>
      <c r="G990" s="122"/>
    </row>
    <row r="991" spans="2:7" x14ac:dyDescent="0.15">
      <c r="B991" s="46"/>
      <c r="C991" s="47"/>
      <c r="D991" s="121"/>
      <c r="E991" s="86"/>
      <c r="F991" s="121"/>
      <c r="G991" s="122"/>
    </row>
    <row r="992" spans="2:7" x14ac:dyDescent="0.15">
      <c r="B992" s="46"/>
      <c r="C992" s="47"/>
      <c r="D992" s="121"/>
      <c r="E992" s="86"/>
      <c r="F992" s="121"/>
      <c r="G992" s="122"/>
    </row>
    <row r="993" spans="2:7" x14ac:dyDescent="0.15">
      <c r="B993" s="46"/>
      <c r="C993" s="47"/>
      <c r="D993" s="121"/>
      <c r="E993" s="86"/>
      <c r="F993" s="121"/>
      <c r="G993" s="122"/>
    </row>
    <row r="994" spans="2:7" x14ac:dyDescent="0.15">
      <c r="B994" s="46"/>
      <c r="C994" s="47"/>
      <c r="D994" s="121"/>
      <c r="E994" s="86"/>
      <c r="F994" s="121"/>
      <c r="G994" s="122"/>
    </row>
    <row r="995" spans="2:7" x14ac:dyDescent="0.15">
      <c r="B995" s="46"/>
      <c r="C995" s="47"/>
      <c r="D995" s="121"/>
      <c r="E995" s="86"/>
      <c r="F995" s="121"/>
      <c r="G995" s="122"/>
    </row>
    <row r="996" spans="2:7" x14ac:dyDescent="0.15">
      <c r="B996" s="46"/>
      <c r="C996" s="47"/>
      <c r="D996" s="121"/>
      <c r="E996" s="86"/>
      <c r="F996" s="121"/>
      <c r="G996" s="122"/>
    </row>
    <row r="997" spans="2:7" x14ac:dyDescent="0.15">
      <c r="B997" s="46"/>
      <c r="C997" s="47"/>
      <c r="D997" s="121"/>
      <c r="E997" s="86"/>
      <c r="F997" s="121"/>
      <c r="G997" s="122"/>
    </row>
    <row r="998" spans="2:7" x14ac:dyDescent="0.15">
      <c r="B998" s="46"/>
      <c r="C998" s="47"/>
      <c r="D998" s="121"/>
      <c r="E998" s="86"/>
      <c r="F998" s="121"/>
      <c r="G998" s="122"/>
    </row>
    <row r="999" spans="2:7" x14ac:dyDescent="0.15">
      <c r="B999" s="46"/>
      <c r="C999" s="47"/>
      <c r="D999" s="121"/>
      <c r="E999" s="86"/>
      <c r="F999" s="121"/>
      <c r="G999" s="122"/>
    </row>
    <row r="1000" spans="2:7" x14ac:dyDescent="0.15">
      <c r="B1000" s="46"/>
      <c r="C1000" s="47"/>
      <c r="D1000" s="121"/>
      <c r="E1000" s="86"/>
      <c r="F1000" s="121"/>
      <c r="G1000" s="122"/>
    </row>
  </sheetData>
  <mergeCells count="16">
    <mergeCell ref="N1:T1"/>
    <mergeCell ref="I9:L9"/>
    <mergeCell ref="I1:K1"/>
    <mergeCell ref="O7:P7"/>
    <mergeCell ref="Q7:R7"/>
    <mergeCell ref="S7:T7"/>
    <mergeCell ref="I6:L6"/>
    <mergeCell ref="I3:L3"/>
    <mergeCell ref="I31:K31"/>
    <mergeCell ref="O2:P2"/>
    <mergeCell ref="Q2:R2"/>
    <mergeCell ref="S2:T2"/>
    <mergeCell ref="I13:L13"/>
    <mergeCell ref="M13:P13"/>
    <mergeCell ref="Q13:T13"/>
    <mergeCell ref="N2:N3"/>
  </mergeCells>
  <phoneticPr fontId="1"/>
  <pageMargins left="0.25" right="0.25" top="0.75" bottom="0.75" header="0.3" footer="0.3"/>
  <pageSetup paperSize="9" scale="1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2016-10-06T05:44:46Z</cp:lastPrinted>
  <dcterms:created xsi:type="dcterms:W3CDTF">1997-01-08T22:48:59Z</dcterms:created>
  <dcterms:modified xsi:type="dcterms:W3CDTF">2016-10-18T06:53:15Z</dcterms:modified>
</cp:coreProperties>
</file>